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A Investor Relations\Corporate Reporting\Annual Report\2020 Annual Report\Data\"/>
    </mc:Choice>
  </mc:AlternateContent>
  <xr:revisionPtr revIDLastSave="0" documentId="13_ncr:1_{AB28CB75-EE9F-44A6-A109-289FE5FB70B8}" xr6:coauthVersionLast="44" xr6:coauthVersionMax="46" xr10:uidLastSave="{00000000-0000-0000-0000-000000000000}"/>
  <bookViews>
    <workbookView xWindow="-120" yWindow="-120" windowWidth="19440" windowHeight="15000" tabRatio="599" firstSheet="1" activeTab="5" xr2:uid="{00000000-000D-0000-FFFF-FFFF00000000}"/>
  </bookViews>
  <sheets>
    <sheet name="Environment" sheetId="58" r:id="rId1"/>
    <sheet name="Safety" sheetId="71" r:id="rId2"/>
    <sheet name="People" sheetId="69" r:id="rId3"/>
    <sheet name="Local Content" sheetId="70" r:id="rId4"/>
    <sheet name="Social Investment" sheetId="72" r:id="rId5"/>
    <sheet name="Ethics &amp; Compliance" sheetId="73" r:id="rId6"/>
    <sheet name="2.5" sheetId="66" state="hidden" r:id="rId7"/>
    <sheet name="2.6" sheetId="60" state="hidden" r:id="rId8"/>
    <sheet name="By region" sheetId="64" state="hidden" r:id="rId9"/>
  </sheets>
  <externalReferences>
    <externalReference r:id="rId10"/>
  </externalReferences>
  <definedNames>
    <definedName name="_xlnm._FilterDatabase" localSheetId="8" hidden="1">'By region'!$B$7:$B$34</definedName>
    <definedName name="_xlnm._FilterDatabase" localSheetId="0" hidden="1">Environment!$A$41:$A$70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0" l="1"/>
  <c r="G27" i="60"/>
  <c r="G26" i="60"/>
  <c r="G25" i="60"/>
  <c r="H27" i="60" l="1"/>
  <c r="F27" i="60"/>
  <c r="H28" i="60"/>
  <c r="F28" i="60"/>
  <c r="F23" i="64" l="1"/>
  <c r="C37" i="64"/>
  <c r="D46" i="64"/>
  <c r="C46" i="64"/>
  <c r="E32" i="64"/>
  <c r="D32" i="64"/>
  <c r="D37" i="64" l="1"/>
  <c r="C30" i="64"/>
  <c r="E30" i="64"/>
  <c r="H37" i="64"/>
  <c r="H26" i="64"/>
  <c r="E37" i="64"/>
  <c r="D30" i="64" l="1"/>
  <c r="H26" i="60" l="1"/>
  <c r="F26" i="60"/>
  <c r="F25" i="60" l="1"/>
  <c r="H25" i="60"/>
  <c r="E26" i="60" l="1"/>
  <c r="D26" i="60"/>
  <c r="E25" i="60"/>
  <c r="D25" i="60"/>
</calcChain>
</file>

<file path=xl/sharedStrings.xml><?xml version="1.0" encoding="utf-8"?>
<sst xmlns="http://schemas.openxmlformats.org/spreadsheetml/2006/main" count="247" uniqueCount="181">
  <si>
    <t>Waste</t>
  </si>
  <si>
    <t>Fresh water (m3)</t>
  </si>
  <si>
    <t>West &amp; North Africa</t>
  </si>
  <si>
    <t>South &amp; East Africa</t>
  </si>
  <si>
    <t>Oil &amp; Chemical spills (tonnes)</t>
  </si>
  <si>
    <t>Oil &amp; Chemical spills (#)</t>
  </si>
  <si>
    <t>Fines and Sanctions</t>
  </si>
  <si>
    <t>Energy Use</t>
  </si>
  <si>
    <t>Total indirect and direct energy use (GJ)</t>
  </si>
  <si>
    <t>Total indirect and direct energy use by production (GL per thousand tonnes hydrocarbon produced)</t>
  </si>
  <si>
    <t>Flaring</t>
  </si>
  <si>
    <t>Total hydrocarbon flared (tonnes)</t>
  </si>
  <si>
    <t>Total Hydrocarbon flared by production (tonnes per thousand tonnes hydrocarbon produced)</t>
  </si>
  <si>
    <t>Atmospherics</t>
  </si>
  <si>
    <r>
      <t>Total air emissions (tonnes of CO</t>
    </r>
    <r>
      <rPr>
        <vertAlign val="sub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e)</t>
    </r>
  </si>
  <si>
    <r>
      <t>Total air emissions by production (tonnes of CO</t>
    </r>
    <r>
      <rPr>
        <vertAlign val="sub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e per thousand tonnes hydrocarbon produced)</t>
    </r>
  </si>
  <si>
    <r>
      <t>CO</t>
    </r>
    <r>
      <rPr>
        <vertAlign val="sub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emissions (tonnes)</t>
    </r>
  </si>
  <si>
    <r>
      <t>CH</t>
    </r>
    <r>
      <rPr>
        <vertAlign val="subscript"/>
        <sz val="8.25"/>
        <color theme="1"/>
        <rFont val="Calibri"/>
        <family val="2"/>
      </rPr>
      <t xml:space="preserve">4 </t>
    </r>
    <r>
      <rPr>
        <sz val="11"/>
        <color theme="1"/>
        <rFont val="Calibri"/>
        <family val="2"/>
        <scheme val="minor"/>
      </rPr>
      <t>emissions (tonnes)</t>
    </r>
  </si>
  <si>
    <r>
      <t>N</t>
    </r>
    <r>
      <rPr>
        <vertAlign val="sub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O emissions (tonnes)</t>
    </r>
  </si>
  <si>
    <r>
      <t>CO</t>
    </r>
    <r>
      <rPr>
        <vertAlign val="sub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emissions (tonnes) per 1000 tonnes of HC produced</t>
    </r>
  </si>
  <si>
    <r>
      <t>CH</t>
    </r>
    <r>
      <rPr>
        <vertAlign val="subscript"/>
        <sz val="8.25"/>
        <color theme="1"/>
        <rFont val="Calibri"/>
        <family val="2"/>
      </rPr>
      <t>4</t>
    </r>
    <r>
      <rPr>
        <sz val="11"/>
        <color theme="1"/>
        <rFont val="Calibri"/>
        <family val="2"/>
        <scheme val="minor"/>
      </rPr>
      <t xml:space="preserve"> emissions (tonnes) per 1000 tonnes of HC produced</t>
    </r>
  </si>
  <si>
    <r>
      <t>N</t>
    </r>
    <r>
      <rPr>
        <vertAlign val="sub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0 emissions (tonnes) per 1000 tonnes of HC produced</t>
    </r>
  </si>
  <si>
    <t>Total Waste disposed (Tonnes)</t>
  </si>
  <si>
    <t>Waste Recycled / Re-used / Treated %</t>
  </si>
  <si>
    <t>Waste Recycled / Re-used / Treated (Tonnes)</t>
  </si>
  <si>
    <t>Hazardous waste disposed (Tonnes)</t>
  </si>
  <si>
    <t>Non-hazardous waste disposed (Tonnes)</t>
  </si>
  <si>
    <t>Water Usage</t>
  </si>
  <si>
    <r>
      <t>Total water usage (m</t>
    </r>
    <r>
      <rPr>
        <vertAlign val="superscript"/>
        <sz val="8.25"/>
        <color theme="1"/>
        <rFont val="Calibri"/>
        <family val="2"/>
      </rPr>
      <t>3</t>
    </r>
    <r>
      <rPr>
        <sz val="11"/>
        <color theme="1"/>
        <rFont val="Calibri"/>
        <family val="2"/>
        <scheme val="minor"/>
      </rPr>
      <t>) - all operational sites</t>
    </r>
  </si>
  <si>
    <r>
      <t>Fresh water (m</t>
    </r>
    <r>
      <rPr>
        <vertAlign val="superscript"/>
        <sz val="8.25"/>
        <color theme="1"/>
        <rFont val="Calibri"/>
        <family val="2"/>
      </rPr>
      <t>3</t>
    </r>
    <r>
      <rPr>
        <sz val="11"/>
        <color theme="1"/>
        <rFont val="Calibri"/>
        <family val="2"/>
        <scheme val="minor"/>
      </rPr>
      <t xml:space="preserve">) </t>
    </r>
  </si>
  <si>
    <r>
      <t>Seawater (m</t>
    </r>
    <r>
      <rPr>
        <vertAlign val="superscript"/>
        <sz val="8.25"/>
        <color theme="1"/>
        <rFont val="Calibri"/>
        <family val="2"/>
      </rPr>
      <t>3</t>
    </r>
    <r>
      <rPr>
        <sz val="11"/>
        <color theme="1"/>
        <rFont val="Calibri"/>
        <family val="2"/>
        <scheme val="minor"/>
      </rPr>
      <t>)</t>
    </r>
  </si>
  <si>
    <r>
      <t>Ground water (m</t>
    </r>
    <r>
      <rPr>
        <vertAlign val="superscript"/>
        <sz val="8.25"/>
        <color theme="1"/>
        <rFont val="Calibri"/>
        <family val="2"/>
      </rPr>
      <t>3</t>
    </r>
    <r>
      <rPr>
        <sz val="11"/>
        <color theme="1"/>
        <rFont val="Calibri"/>
        <family val="2"/>
        <scheme val="minor"/>
      </rPr>
      <t>)</t>
    </r>
  </si>
  <si>
    <r>
      <t>Rain water/precipitation (m</t>
    </r>
    <r>
      <rPr>
        <vertAlign val="superscript"/>
        <sz val="8.25"/>
        <color theme="1"/>
        <rFont val="Calibri"/>
        <family val="2"/>
      </rPr>
      <t>3</t>
    </r>
    <r>
      <rPr>
        <sz val="11"/>
        <color theme="1"/>
        <rFont val="Calibri"/>
        <family val="2"/>
        <scheme val="minor"/>
      </rPr>
      <t>)</t>
    </r>
  </si>
  <si>
    <r>
      <t>Recycled water (m</t>
    </r>
    <r>
      <rPr>
        <vertAlign val="superscript"/>
        <sz val="8.25"/>
        <color theme="1"/>
        <rFont val="Calibri"/>
        <family val="2"/>
      </rPr>
      <t>3</t>
    </r>
    <r>
      <rPr>
        <sz val="11"/>
        <color theme="1"/>
        <rFont val="Calibri"/>
        <family val="2"/>
        <scheme val="minor"/>
      </rPr>
      <t xml:space="preserve">) </t>
    </r>
  </si>
  <si>
    <t>Europe, South America &amp; Asia</t>
  </si>
  <si>
    <t>BY REGION</t>
  </si>
  <si>
    <t>GROUP</t>
  </si>
  <si>
    <t xml:space="preserve">Uncontrolled releases </t>
  </si>
  <si>
    <t>trace</t>
  </si>
  <si>
    <t>Total operations indirect and direct energy use (GJ)</t>
  </si>
  <si>
    <t>Ground water abstraction (m3)</t>
  </si>
  <si>
    <t>DATASHEET</t>
  </si>
  <si>
    <t>Other water (m3)</t>
  </si>
  <si>
    <r>
      <t>Other water (m</t>
    </r>
    <r>
      <rPr>
        <vertAlign val="superscript"/>
        <sz val="8.25"/>
        <color theme="1"/>
        <rFont val="Calibri"/>
        <family val="2"/>
      </rPr>
      <t>3</t>
    </r>
    <r>
      <rPr>
        <sz val="11"/>
        <color theme="1"/>
        <rFont val="Calibri"/>
        <family val="2"/>
        <scheme val="minor"/>
      </rPr>
      <t>)</t>
    </r>
  </si>
  <si>
    <r>
      <t>Total water from sustainable sources (m</t>
    </r>
    <r>
      <rPr>
        <vertAlign val="superscript"/>
        <sz val="8.25"/>
        <color theme="1"/>
        <rFont val="Calibri"/>
        <family val="2"/>
      </rPr>
      <t>3</t>
    </r>
    <r>
      <rPr>
        <sz val="11"/>
        <color theme="1"/>
        <rFont val="Calibri"/>
        <family val="2"/>
        <scheme val="minor"/>
      </rPr>
      <t>)</t>
    </r>
  </si>
  <si>
    <r>
      <t>Metered water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) </t>
    </r>
  </si>
  <si>
    <t>Operations</t>
  </si>
  <si>
    <t>Hazardous waste Recycled / Re-used / Treated %</t>
  </si>
  <si>
    <t>Non-hazardous waste Recycled / Re-used / Treated %</t>
  </si>
  <si>
    <t>Hazardous waste Recycled / Re-used / Treated (%)</t>
  </si>
  <si>
    <r>
      <t>Metered water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 - offices</t>
    </r>
  </si>
  <si>
    <t xml:space="preserve">Non-hazardous waste disposed (Tonnes) </t>
  </si>
  <si>
    <r>
      <t>Scope 2 total air emissions (tonnes of CO</t>
    </r>
    <r>
      <rPr>
        <vertAlign val="sub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e) </t>
    </r>
  </si>
  <si>
    <t>Scope 2 total air emissions by production (tonnes of CO2e) per thousand tonnes hydrocarbon produced</t>
  </si>
  <si>
    <t>Non-hazardous waste Recycled / Re-used / Treated (%)</t>
  </si>
  <si>
    <t>NA</t>
  </si>
  <si>
    <t>Fresh and brackish water usage</t>
  </si>
  <si>
    <t>ARCHIVED GRAPH DO NOT PRODUCE FOR 2015</t>
  </si>
  <si>
    <t>ARCHIVED</t>
  </si>
  <si>
    <t>Group</t>
  </si>
  <si>
    <t>Group Total</t>
  </si>
  <si>
    <t>Occupational Safety</t>
  </si>
  <si>
    <t>Reportable MVCs</t>
  </si>
  <si>
    <t>Rolling MVCF</t>
  </si>
  <si>
    <t>LTI</t>
  </si>
  <si>
    <t>LTIF 12 Month  Avg.</t>
  </si>
  <si>
    <t>TRI</t>
  </si>
  <si>
    <t>TRIR 12 Month  Avg.</t>
  </si>
  <si>
    <t>Social Performance</t>
  </si>
  <si>
    <t>Work stoppage</t>
  </si>
  <si>
    <t>Reduced man hours - community incidents</t>
  </si>
  <si>
    <t>% reduced man hours compared to total</t>
  </si>
  <si>
    <t>EA BDT</t>
  </si>
  <si>
    <t>Kenya</t>
  </si>
  <si>
    <t>PAGE 19  ARA LTIF</t>
  </si>
  <si>
    <t>PAGE 47   ARA</t>
  </si>
  <si>
    <t>-</t>
  </si>
  <si>
    <t>Waste Recycled / Re-used / Treated( %)</t>
  </si>
  <si>
    <t>Total energy use by production (GJ per thousand tonnes hydrocarbon produced)</t>
  </si>
  <si>
    <t>Total energy use (GJ)</t>
  </si>
  <si>
    <t>UK Total energy use (GJ)</t>
  </si>
  <si>
    <t>Total Energy use by production (kWh per thousand tonnes hydrocarbon produced)</t>
  </si>
  <si>
    <t>Hours worked (million)</t>
  </si>
  <si>
    <t>Number of employee fatalities</t>
  </si>
  <si>
    <t>Number of contractor fatalities</t>
  </si>
  <si>
    <t>Number of third party fatalities involving members of the public</t>
  </si>
  <si>
    <t>Lost Time Injuries (LTIs)</t>
  </si>
  <si>
    <t>Lost Time Injuries Frequency (LTIF)</t>
  </si>
  <si>
    <t>IOGP LTIF</t>
  </si>
  <si>
    <t>Total Recordable Injuries (TRI)</t>
  </si>
  <si>
    <t>Total Recordable Injuries Frequency (TRIF)</t>
  </si>
  <si>
    <t>IOGP TRIF</t>
  </si>
  <si>
    <t>High Potential Incidents (HiPos)</t>
  </si>
  <si>
    <t>High Potential Incident Frequency (HiPoF)</t>
  </si>
  <si>
    <t>Malaria frequency rate</t>
  </si>
  <si>
    <t>Kilometres driven ('000,000)</t>
  </si>
  <si>
    <t>Vehical Accident Frequency Rate (VAFR)</t>
  </si>
  <si>
    <t>Number of employees</t>
  </si>
  <si>
    <t>Number of contractors</t>
  </si>
  <si>
    <t>Number of expatriates in the workforce</t>
  </si>
  <si>
    <t>Number of people on local contract terms</t>
  </si>
  <si>
    <t>Total workforce</t>
  </si>
  <si>
    <t>Number of females in the workforce</t>
  </si>
  <si>
    <t>Number of female managers</t>
  </si>
  <si>
    <t>Total number of managers</t>
  </si>
  <si>
    <t>Number of female African senior managers</t>
  </si>
  <si>
    <t>Number of female non-African senior managers</t>
  </si>
  <si>
    <t>Number of female senior managers</t>
  </si>
  <si>
    <t>Number of male African senior managers</t>
  </si>
  <si>
    <t>Number of male non-African senior managers</t>
  </si>
  <si>
    <t>Total number of senior managers</t>
  </si>
  <si>
    <t>Number of female African board members</t>
  </si>
  <si>
    <t>Number of female non-African Board Members</t>
  </si>
  <si>
    <t>Number of male African board members</t>
  </si>
  <si>
    <t>Number of male non-African Board Members</t>
  </si>
  <si>
    <t>Total number of board members</t>
  </si>
  <si>
    <t>Number of female African employees</t>
  </si>
  <si>
    <t>Number of female non-African employees</t>
  </si>
  <si>
    <t>Number of male African employees</t>
  </si>
  <si>
    <t>Number of male non-African employees</t>
  </si>
  <si>
    <t>Total number of employees</t>
  </si>
  <si>
    <t>Number of Local national employees</t>
  </si>
  <si>
    <t>% of Local Nationals employed</t>
  </si>
  <si>
    <t>Total Work Force</t>
  </si>
  <si>
    <t>Local supplier spend ($ million)</t>
  </si>
  <si>
    <t>By Country</t>
  </si>
  <si>
    <t>Ethiopia</t>
  </si>
  <si>
    <t>Ghana</t>
  </si>
  <si>
    <t>Mauritania</t>
  </si>
  <si>
    <t>Uganda</t>
  </si>
  <si>
    <t>Total</t>
  </si>
  <si>
    <t xml:space="preserve">Education </t>
  </si>
  <si>
    <t>Enterprise development</t>
  </si>
  <si>
    <t>Health</t>
  </si>
  <si>
    <t>Environment</t>
  </si>
  <si>
    <t xml:space="preserve">Other </t>
  </si>
  <si>
    <t>N2O emissions (tonnes)</t>
  </si>
  <si>
    <t xml:space="preserve">Metered water (m3) </t>
  </si>
  <si>
    <t>Seawater (m3)</t>
  </si>
  <si>
    <t xml:space="preserve">Fresh water (m3) </t>
  </si>
  <si>
    <t>Total water usage (m3) - all operational sites</t>
  </si>
  <si>
    <t xml:space="preserve">Recycled water (m3) </t>
  </si>
  <si>
    <t>Total water from sustainable sources (m3)</t>
  </si>
  <si>
    <t>Tullow Oil plc  -  Environment Report</t>
  </si>
  <si>
    <t>Tullow Oil plc  -  People Report</t>
  </si>
  <si>
    <t>Tullow Oil plc  -  Local Content Report</t>
  </si>
  <si>
    <t>Tullow Oil plc  -  Safety Report</t>
  </si>
  <si>
    <t>Tullow Oil plc  -  Social Investment Report</t>
  </si>
  <si>
    <t>Total Social Investment ($)</t>
  </si>
  <si>
    <t>Discretionary social investment ($)</t>
  </si>
  <si>
    <t>Workforce under 30 years of age</t>
  </si>
  <si>
    <t>Workforce beteween 30-45 years of age</t>
  </si>
  <si>
    <t>Workforce between 46-60 years of age</t>
  </si>
  <si>
    <t>Workforce over 60 years of age</t>
  </si>
  <si>
    <t>Total energy use (GwH)</t>
  </si>
  <si>
    <t>UK Total energy use (GwH)</t>
  </si>
  <si>
    <t xml:space="preserve">Total air emissions (tonnes of CO2e)* </t>
  </si>
  <si>
    <t xml:space="preserve">Scope 1 total air emissions (tonnes of CO2e)* </t>
  </si>
  <si>
    <t>UK Scope 1 total air emissions (tonnes CO2e)*</t>
  </si>
  <si>
    <t xml:space="preserve">Scope 2 total air emissions (tonnes of CO2e)* </t>
  </si>
  <si>
    <t>UK Scope 2 total air emissions (tonnes CO2e)*</t>
  </si>
  <si>
    <t>CO2 emissions (tonnes)*</t>
  </si>
  <si>
    <t>CH4 emissions (tonnes)*</t>
  </si>
  <si>
    <t>CO2 emissions (tonnes) per 1000 tonnes of HC produced*</t>
  </si>
  <si>
    <t>CH4 emissions (tonnes) per 1000 tonnes of HC produced*</t>
  </si>
  <si>
    <t>N20 emissions (tonnes) per 1000 tonnes of HC produced*</t>
  </si>
  <si>
    <t>Total Hydrocarbon flared by production (tonnes per thousand tonnes hydrocarbon produced)*</t>
  </si>
  <si>
    <t>Scope 3 total air emissions (tonnes of CO2e)</t>
  </si>
  <si>
    <t>Total Scope 1 and 2 emissions by production (tonnes of CO2e) per thousand tonnes hydrocarbon produced**</t>
  </si>
  <si>
    <t>**Previously, emissions intensity was calculated with Scope 1, 2 and 3 emissions. For 2020 and going forward, emissions intensity is calculated with Scope 1 and 2 emissions only</t>
  </si>
  <si>
    <t>Total Scope 1 and 2 emissions by production Kg of CO2e per boe</t>
  </si>
  <si>
    <t>* EY has provided limited independent assurance over those metrics marked with an asterisk (*)</t>
  </si>
  <si>
    <t>Chart title</t>
  </si>
  <si>
    <t>Unit</t>
  </si>
  <si>
    <t>Number of concerns raised</t>
  </si>
  <si>
    <t xml:space="preserve">number of concerns </t>
  </si>
  <si>
    <t>Number of concerns submitted via independent reporting line</t>
  </si>
  <si>
    <t>Number of corruption-related concerns</t>
  </si>
  <si>
    <t>Number of staff leaving the organisation due to breaches of the Code of Business Conduct</t>
  </si>
  <si>
    <t>People</t>
  </si>
  <si>
    <t>Tullow Oil plc  -  Ethics &amp; Compliance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</si>
</sst>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sz val="10"/>
      <color indexed="8"/>
      <name val="Tahoma"/>
      <family val="2"/>
    </font>
    <font>
      <b/>
      <sz val="10"/>
      <color theme="0"/>
      <name val="Calibri"/>
      <family val="2"/>
    </font>
    <font>
      <vertAlign val="sub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305C"/>
      <name val="Calibri"/>
      <family val="2"/>
      <scheme val="minor"/>
    </font>
    <font>
      <b/>
      <sz val="13"/>
      <color rgb="FF00305C"/>
      <name val="Calibri"/>
      <family val="2"/>
      <scheme val="minor"/>
    </font>
    <font>
      <sz val="45"/>
      <color rgb="FF00305C"/>
      <name val="Calibri Light"/>
      <family val="2"/>
    </font>
    <font>
      <sz val="40"/>
      <color rgb="FF00305C"/>
      <name val="Calibri Light"/>
      <family val="2"/>
    </font>
    <font>
      <b/>
      <sz val="12"/>
      <color theme="0"/>
      <name val="Calibri"/>
      <family val="2"/>
      <scheme val="minor"/>
    </font>
    <font>
      <b/>
      <sz val="11"/>
      <color rgb="FF00305C"/>
      <name val="Calibri"/>
      <family val="2"/>
      <scheme val="minor"/>
    </font>
    <font>
      <sz val="38"/>
      <color rgb="FF00305C"/>
      <name val="Calibri Light"/>
      <family val="2"/>
    </font>
    <font>
      <b/>
      <sz val="13"/>
      <color theme="0"/>
      <name val="Calibri"/>
      <family val="2"/>
      <scheme val="minor"/>
    </font>
    <font>
      <sz val="38"/>
      <color rgb="FF00305C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0.79995117038483843"/>
        <bgColor indexed="64"/>
      </patternFill>
    </fill>
    <fill>
      <patternFill patternType="solid">
        <fgColor rgb="FF03A7CC"/>
        <bgColor indexed="64"/>
      </patternFill>
    </fill>
    <fill>
      <patternFill patternType="solid">
        <fgColor rgb="FFB3E4F0"/>
        <bgColor indexed="64"/>
      </patternFill>
    </fill>
    <fill>
      <patternFill patternType="solid">
        <fgColor rgb="FF00305C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305C"/>
      </top>
      <bottom style="thin">
        <color rgb="FF00305C"/>
      </bottom>
      <diagonal/>
    </border>
    <border>
      <left style="thin">
        <color rgb="FF00305C"/>
      </left>
      <right style="thin">
        <color rgb="FF00305C"/>
      </right>
      <top style="thin">
        <color rgb="FF00305C"/>
      </top>
      <bottom style="thin">
        <color rgb="FF00305C"/>
      </bottom>
      <diagonal/>
    </border>
    <border>
      <left style="thin">
        <color rgb="FF00305C"/>
      </left>
      <right/>
      <top style="thin">
        <color rgb="FF00305C"/>
      </top>
      <bottom style="thin">
        <color rgb="FF00305C"/>
      </bottom>
      <diagonal/>
    </border>
    <border>
      <left/>
      <right style="thin">
        <color rgb="FF00305C"/>
      </right>
      <top style="thin">
        <color rgb="FF00305C"/>
      </top>
      <bottom style="thin">
        <color rgb="FF00305C"/>
      </bottom>
      <diagonal/>
    </border>
    <border>
      <left style="thin">
        <color rgb="FF00305C"/>
      </left>
      <right style="thin">
        <color rgb="FF00305C"/>
      </right>
      <top style="thin">
        <color rgb="FF00305C"/>
      </top>
      <bottom style="medium">
        <color rgb="FF00305C"/>
      </bottom>
      <diagonal/>
    </border>
    <border>
      <left/>
      <right/>
      <top/>
      <bottom style="medium">
        <color rgb="FF00305C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rgb="FF00305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rgb="FF00305C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rgb="FF00305C"/>
      </bottom>
      <diagonal/>
    </border>
    <border>
      <left/>
      <right style="thin">
        <color auto="1"/>
      </right>
      <top/>
      <bottom style="medium">
        <color rgb="FF00305C"/>
      </bottom>
      <diagonal/>
    </border>
    <border>
      <left style="thin">
        <color auto="1"/>
      </left>
      <right style="thin">
        <color auto="1"/>
      </right>
      <top/>
      <bottom style="medium">
        <color rgb="FF00305C"/>
      </bottom>
      <diagonal/>
    </border>
    <border>
      <left style="thin">
        <color auto="1"/>
      </left>
      <right/>
      <top/>
      <bottom style="medium">
        <color rgb="FF00305C"/>
      </bottom>
      <diagonal/>
    </border>
    <border>
      <left/>
      <right style="thin">
        <color auto="1"/>
      </right>
      <top style="thin">
        <color auto="1"/>
      </top>
      <bottom style="medium">
        <color rgb="FF00305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305C"/>
      </bottom>
      <diagonal/>
    </border>
    <border>
      <left style="thin">
        <color auto="1"/>
      </left>
      <right/>
      <top style="thin">
        <color auto="1"/>
      </top>
      <bottom style="medium">
        <color rgb="FF00305C"/>
      </bottom>
      <diagonal/>
    </border>
    <border>
      <left/>
      <right/>
      <top style="medium">
        <color rgb="FF00305C"/>
      </top>
      <bottom style="medium">
        <color rgb="FF00305C"/>
      </bottom>
      <diagonal/>
    </border>
    <border>
      <left/>
      <right style="thin">
        <color rgb="FF00305C"/>
      </right>
      <top style="medium">
        <color rgb="FF00305C"/>
      </top>
      <bottom style="thin">
        <color rgb="FF00305C"/>
      </bottom>
      <diagonal/>
    </border>
    <border>
      <left style="thin">
        <color rgb="FF00305C"/>
      </left>
      <right style="thin">
        <color rgb="FF00305C"/>
      </right>
      <top style="medium">
        <color rgb="FF00305C"/>
      </top>
      <bottom style="thin">
        <color rgb="FF00305C"/>
      </bottom>
      <diagonal/>
    </border>
    <border>
      <left style="thin">
        <color rgb="FF00305C"/>
      </left>
      <right/>
      <top style="medium">
        <color rgb="FF00305C"/>
      </top>
      <bottom style="thin">
        <color rgb="FF00305C"/>
      </bottom>
      <diagonal/>
    </border>
    <border>
      <left/>
      <right style="thin">
        <color rgb="FF00305C"/>
      </right>
      <top style="thin">
        <color rgb="FF00305C"/>
      </top>
      <bottom style="medium">
        <color rgb="FF00305C"/>
      </bottom>
      <diagonal/>
    </border>
    <border>
      <left style="thin">
        <color rgb="FF00305C"/>
      </left>
      <right/>
      <top style="thin">
        <color rgb="FF00305C"/>
      </top>
      <bottom style="medium">
        <color rgb="FF00305C"/>
      </bottom>
      <diagonal/>
    </border>
  </borders>
  <cellStyleXfs count="49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/>
    <xf numFmtId="0" fontId="6" fillId="0" borderId="0">
      <alignment vertical="top"/>
    </xf>
    <xf numFmtId="0" fontId="6" fillId="0" borderId="0"/>
    <xf numFmtId="0" fontId="7" fillId="0" borderId="0"/>
    <xf numFmtId="0" fontId="5" fillId="13" borderId="3" applyNumberFormat="0" applyFont="0" applyAlignment="0" applyProtection="0"/>
    <xf numFmtId="0" fontId="5" fillId="13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26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164" fontId="0" fillId="2" borderId="0" xfId="43" applyNumberFormat="1" applyFont="1" applyFill="1"/>
    <xf numFmtId="0" fontId="0" fillId="2" borderId="0" xfId="0" applyFill="1" applyBorder="1"/>
    <xf numFmtId="0" fontId="0" fillId="2" borderId="1" xfId="0" applyFill="1" applyBorder="1"/>
    <xf numFmtId="0" fontId="0" fillId="2" borderId="0" xfId="0" applyFill="1" applyAlignment="1">
      <alignment wrapText="1"/>
    </xf>
    <xf numFmtId="0" fontId="0" fillId="2" borderId="7" xfId="0" applyFill="1" applyBorder="1"/>
    <xf numFmtId="0" fontId="1" fillId="2" borderId="0" xfId="0" applyFont="1" applyFill="1" applyBorder="1"/>
    <xf numFmtId="0" fontId="0" fillId="2" borderId="0" xfId="0" applyFill="1" applyBorder="1" applyAlignment="1">
      <alignment horizontal="right" wrapText="1"/>
    </xf>
    <xf numFmtId="164" fontId="0" fillId="15" borderId="1" xfId="43" applyNumberFormat="1" applyFont="1" applyFill="1" applyBorder="1"/>
    <xf numFmtId="0" fontId="13" fillId="0" borderId="6" xfId="0" applyFont="1" applyBorder="1" applyAlignment="1">
      <alignment horizontal="left"/>
    </xf>
    <xf numFmtId="0" fontId="9" fillId="14" borderId="4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1" fillId="2" borderId="8" xfId="0" applyFont="1" applyFill="1" applyBorder="1"/>
    <xf numFmtId="43" fontId="0" fillId="2" borderId="0" xfId="43" applyFont="1" applyFill="1" applyBorder="1"/>
    <xf numFmtId="164" fontId="0" fillId="2" borderId="0" xfId="43" applyNumberFormat="1" applyFont="1" applyFill="1" applyBorder="1"/>
    <xf numFmtId="43" fontId="0" fillId="15" borderId="0" xfId="43" applyFont="1" applyFill="1" applyBorder="1"/>
    <xf numFmtId="164" fontId="0" fillId="15" borderId="0" xfId="43" applyNumberFormat="1" applyFont="1" applyFill="1" applyBorder="1"/>
    <xf numFmtId="43" fontId="0" fillId="15" borderId="0" xfId="43" applyNumberFormat="1" applyFont="1" applyFill="1" applyBorder="1"/>
    <xf numFmtId="165" fontId="0" fillId="15" borderId="0" xfId="43" applyNumberFormat="1" applyFont="1" applyFill="1" applyBorder="1"/>
    <xf numFmtId="43" fontId="0" fillId="15" borderId="1" xfId="43" applyFont="1" applyFill="1" applyBorder="1"/>
    <xf numFmtId="43" fontId="0" fillId="15" borderId="1" xfId="43" applyNumberFormat="1" applyFont="1" applyFill="1" applyBorder="1"/>
    <xf numFmtId="164" fontId="0" fillId="15" borderId="0" xfId="43" applyNumberFormat="1" applyFont="1" applyFill="1" applyBorder="1" applyAlignment="1">
      <alignment horizontal="right"/>
    </xf>
    <xf numFmtId="43" fontId="0" fillId="15" borderId="0" xfId="43" applyFont="1" applyFill="1" applyBorder="1" applyAlignment="1">
      <alignment horizontal="right"/>
    </xf>
    <xf numFmtId="43" fontId="0" fillId="15" borderId="1" xfId="43" applyNumberFormat="1" applyFont="1" applyFill="1" applyBorder="1" applyAlignment="1">
      <alignment horizontal="right"/>
    </xf>
    <xf numFmtId="43" fontId="0" fillId="2" borderId="0" xfId="43" applyFont="1" applyFill="1" applyBorder="1" applyAlignment="1">
      <alignment horizontal="right"/>
    </xf>
    <xf numFmtId="43" fontId="0" fillId="15" borderId="1" xfId="43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9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/>
    </xf>
    <xf numFmtId="0" fontId="0" fillId="2" borderId="9" xfId="0" applyFill="1" applyBorder="1"/>
    <xf numFmtId="0" fontId="0" fillId="2" borderId="5" xfId="0" applyFill="1" applyBorder="1"/>
    <xf numFmtId="0" fontId="0" fillId="2" borderId="10" xfId="0" applyFill="1" applyBorder="1"/>
    <xf numFmtId="164" fontId="13" fillId="2" borderId="4" xfId="43" applyNumberFormat="1" applyFont="1" applyFill="1" applyBorder="1"/>
    <xf numFmtId="43" fontId="0" fillId="2" borderId="0" xfId="43" applyNumberFormat="1" applyFont="1" applyFill="1" applyBorder="1"/>
    <xf numFmtId="164" fontId="0" fillId="2" borderId="0" xfId="43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right" wrapText="1"/>
    </xf>
    <xf numFmtId="164" fontId="13" fillId="0" borderId="4" xfId="43" applyNumberFormat="1" applyFont="1" applyFill="1" applyBorder="1"/>
    <xf numFmtId="0" fontId="1" fillId="2" borderId="1" xfId="0" applyFont="1" applyFill="1" applyBorder="1"/>
    <xf numFmtId="0" fontId="0" fillId="2" borderId="0" xfId="0" applyFont="1" applyFill="1"/>
    <xf numFmtId="3" fontId="0" fillId="15" borderId="8" xfId="0" applyNumberFormat="1" applyFill="1" applyBorder="1"/>
    <xf numFmtId="10" fontId="0" fillId="15" borderId="0" xfId="43" applyNumberFormat="1" applyFont="1" applyFill="1" applyBorder="1"/>
    <xf numFmtId="0" fontId="0" fillId="2" borderId="11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10" fontId="0" fillId="2" borderId="0" xfId="43" applyNumberFormat="1" applyFont="1" applyFill="1" applyBorder="1"/>
    <xf numFmtId="0" fontId="0" fillId="15" borderId="0" xfId="0" applyFill="1" applyBorder="1"/>
    <xf numFmtId="0" fontId="0" fillId="15" borderId="0" xfId="0" applyFill="1"/>
    <xf numFmtId="10" fontId="0" fillId="15" borderId="0" xfId="0" applyNumberFormat="1" applyFill="1" applyBorder="1"/>
    <xf numFmtId="10" fontId="0" fillId="15" borderId="1" xfId="0" applyNumberFormat="1" applyFill="1" applyBorder="1"/>
    <xf numFmtId="0" fontId="0" fillId="15" borderId="8" xfId="0" applyFill="1" applyBorder="1"/>
    <xf numFmtId="0" fontId="0" fillId="2" borderId="0" xfId="0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43" fontId="0" fillId="2" borderId="0" xfId="43" applyNumberFormat="1" applyFont="1" applyFill="1" applyBorder="1" applyAlignment="1">
      <alignment horizontal="right"/>
    </xf>
    <xf numFmtId="10" fontId="0" fillId="2" borderId="0" xfId="0" applyNumberFormat="1" applyFill="1" applyBorder="1"/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1" fillId="2" borderId="5" xfId="0" applyFont="1" applyFill="1" applyBorder="1"/>
    <xf numFmtId="166" fontId="0" fillId="2" borderId="0" xfId="47" applyNumberFormat="1" applyFont="1" applyFill="1" applyBorder="1"/>
    <xf numFmtId="164" fontId="13" fillId="2" borderId="9" xfId="43" applyNumberFormat="1" applyFont="1" applyFill="1" applyBorder="1"/>
    <xf numFmtId="164" fontId="13" fillId="2" borderId="10" xfId="43" applyNumberFormat="1" applyFont="1" applyFill="1" applyBorder="1"/>
    <xf numFmtId="0" fontId="15" fillId="2" borderId="0" xfId="0" applyFont="1" applyFill="1"/>
    <xf numFmtId="9" fontId="0" fillId="15" borderId="1" xfId="47" applyFont="1" applyFill="1" applyBorder="1"/>
    <xf numFmtId="17" fontId="16" fillId="15" borderId="12" xfId="22" applyNumberFormat="1" applyFont="1" applyFill="1" applyBorder="1" applyAlignment="1">
      <alignment horizontal="left"/>
    </xf>
    <xf numFmtId="0" fontId="17" fillId="14" borderId="12" xfId="22" applyFont="1" applyFill="1" applyBorder="1" applyAlignment="1"/>
    <xf numFmtId="0" fontId="16" fillId="15" borderId="13" xfId="22" applyFont="1" applyFill="1" applyBorder="1" applyAlignment="1"/>
    <xf numFmtId="0" fontId="16" fillId="15" borderId="15" xfId="22" applyFont="1" applyFill="1" applyBorder="1" applyAlignment="1">
      <alignment wrapText="1"/>
    </xf>
    <xf numFmtId="0" fontId="16" fillId="17" borderId="16" xfId="22" applyFont="1" applyFill="1" applyBorder="1" applyAlignment="1">
      <alignment vertical="center"/>
    </xf>
    <xf numFmtId="0" fontId="16" fillId="17" borderId="14" xfId="22" applyFont="1" applyFill="1" applyBorder="1" applyAlignment="1">
      <alignment vertical="center" wrapText="1"/>
    </xf>
    <xf numFmtId="2" fontId="16" fillId="18" borderId="12" xfId="22" applyNumberFormat="1" applyFont="1" applyFill="1" applyBorder="1" applyAlignment="1">
      <alignment horizontal="center"/>
    </xf>
    <xf numFmtId="2" fontId="16" fillId="18" borderId="13" xfId="22" applyNumberFormat="1" applyFont="1" applyFill="1" applyBorder="1" applyAlignment="1">
      <alignment horizontal="center"/>
    </xf>
    <xf numFmtId="2" fontId="16" fillId="19" borderId="13" xfId="22" applyNumberFormat="1" applyFont="1" applyFill="1" applyBorder="1" applyAlignment="1">
      <alignment horizontal="center"/>
    </xf>
    <xf numFmtId="2" fontId="16" fillId="19" borderId="14" xfId="22" applyNumberFormat="1" applyFont="1" applyFill="1" applyBorder="1" applyAlignment="1">
      <alignment horizontal="center"/>
    </xf>
    <xf numFmtId="0" fontId="18" fillId="0" borderId="0" xfId="0" applyFont="1" applyBorder="1"/>
    <xf numFmtId="0" fontId="17" fillId="14" borderId="17" xfId="22" applyFont="1" applyFill="1" applyBorder="1" applyAlignment="1"/>
    <xf numFmtId="0" fontId="16" fillId="15" borderId="0" xfId="22" applyFont="1" applyFill="1" applyBorder="1" applyAlignment="1"/>
    <xf numFmtId="0" fontId="16" fillId="15" borderId="7" xfId="22" applyFont="1" applyFill="1" applyBorder="1" applyAlignment="1">
      <alignment wrapText="1"/>
    </xf>
    <xf numFmtId="0" fontId="16" fillId="20" borderId="18" xfId="22" applyFont="1" applyFill="1" applyBorder="1" applyAlignment="1"/>
    <xf numFmtId="167" fontId="16" fillId="20" borderId="19" xfId="22" applyNumberFormat="1" applyFont="1" applyFill="1" applyBorder="1" applyAlignment="1">
      <alignment vertical="center" wrapText="1"/>
    </xf>
    <xf numFmtId="2" fontId="16" fillId="21" borderId="17" xfId="22" applyNumberFormat="1" applyFont="1" applyFill="1" applyBorder="1" applyAlignment="1">
      <alignment horizontal="right"/>
    </xf>
    <xf numFmtId="2" fontId="16" fillId="21" borderId="0" xfId="22" applyNumberFormat="1" applyFont="1" applyFill="1" applyBorder="1" applyAlignment="1">
      <alignment horizontal="right"/>
    </xf>
    <xf numFmtId="2" fontId="16" fillId="22" borderId="0" xfId="22" applyNumberFormat="1" applyFont="1" applyFill="1" applyBorder="1" applyAlignment="1">
      <alignment horizontal="right"/>
    </xf>
    <xf numFmtId="2" fontId="16" fillId="21" borderId="19" xfId="22" applyNumberFormat="1" applyFont="1" applyFill="1" applyBorder="1" applyAlignment="1">
      <alignment horizontal="right"/>
    </xf>
    <xf numFmtId="0" fontId="17" fillId="14" borderId="20" xfId="22" applyFont="1" applyFill="1" applyBorder="1" applyAlignment="1"/>
    <xf numFmtId="0" fontId="16" fillId="15" borderId="2" xfId="22" applyFont="1" applyFill="1" applyBorder="1" applyAlignment="1"/>
    <xf numFmtId="0" fontId="16" fillId="15" borderId="21" xfId="22" applyFont="1" applyFill="1" applyBorder="1" applyAlignment="1">
      <alignment wrapText="1"/>
    </xf>
    <xf numFmtId="0" fontId="16" fillId="23" borderId="22" xfId="22" applyFont="1" applyFill="1" applyBorder="1" applyAlignment="1">
      <alignment vertical="center" wrapText="1"/>
    </xf>
    <xf numFmtId="0" fontId="16" fillId="23" borderId="23" xfId="22" applyFont="1" applyFill="1" applyBorder="1" applyAlignment="1">
      <alignment vertical="center" wrapText="1"/>
    </xf>
    <xf numFmtId="2" fontId="16" fillId="24" borderId="20" xfId="22" applyNumberFormat="1" applyFont="1" applyFill="1" applyBorder="1" applyAlignment="1">
      <alignment horizontal="right"/>
    </xf>
    <xf numFmtId="2" fontId="16" fillId="24" borderId="2" xfId="22" applyNumberFormat="1" applyFont="1" applyFill="1" applyBorder="1" applyAlignment="1">
      <alignment horizontal="right"/>
    </xf>
    <xf numFmtId="2" fontId="16" fillId="25" borderId="2" xfId="22" applyNumberFormat="1" applyFont="1" applyFill="1" applyBorder="1" applyAlignment="1">
      <alignment horizontal="right"/>
    </xf>
    <xf numFmtId="2" fontId="16" fillId="24" borderId="23" xfId="22" applyNumberFormat="1" applyFont="1" applyFill="1" applyBorder="1" applyAlignment="1">
      <alignment horizontal="right"/>
    </xf>
    <xf numFmtId="0" fontId="16" fillId="26" borderId="16" xfId="22" applyFont="1" applyFill="1" applyBorder="1" applyAlignment="1">
      <alignment vertical="center" wrapText="1"/>
    </xf>
    <xf numFmtId="0" fontId="16" fillId="26" borderId="14" xfId="22" applyFont="1" applyFill="1" applyBorder="1" applyAlignment="1">
      <alignment vertical="center" wrapText="1"/>
    </xf>
    <xf numFmtId="1" fontId="16" fillId="26" borderId="12" xfId="22" applyNumberFormat="1" applyFont="1" applyFill="1" applyBorder="1" applyAlignment="1">
      <alignment horizontal="right"/>
    </xf>
    <xf numFmtId="1" fontId="16" fillId="26" borderId="13" xfId="22" applyNumberFormat="1" applyFont="1" applyFill="1" applyBorder="1" applyAlignment="1">
      <alignment horizontal="right"/>
    </xf>
    <xf numFmtId="1" fontId="16" fillId="26" borderId="14" xfId="22" applyNumberFormat="1" applyFont="1" applyFill="1" applyBorder="1" applyAlignment="1">
      <alignment horizontal="right"/>
    </xf>
    <xf numFmtId="0" fontId="16" fillId="26" borderId="22" xfId="22" applyFont="1" applyFill="1" applyBorder="1" applyAlignment="1">
      <alignment vertical="center" wrapText="1"/>
    </xf>
    <xf numFmtId="0" fontId="16" fillId="26" borderId="23" xfId="22" applyFont="1" applyFill="1" applyBorder="1" applyAlignment="1">
      <alignment vertical="center" wrapText="1"/>
    </xf>
    <xf numFmtId="10" fontId="16" fillId="26" borderId="20" xfId="47" applyNumberFormat="1" applyFont="1" applyFill="1" applyBorder="1" applyAlignment="1">
      <alignment horizontal="right"/>
    </xf>
    <xf numFmtId="10" fontId="16" fillId="26" borderId="2" xfId="47" applyNumberFormat="1" applyFont="1" applyFill="1" applyBorder="1" applyAlignment="1">
      <alignment horizontal="right"/>
    </xf>
    <xf numFmtId="10" fontId="16" fillId="26" borderId="23" xfId="47" applyNumberFormat="1" applyFont="1" applyFill="1" applyBorder="1" applyAlignment="1">
      <alignment horizontal="right"/>
    </xf>
    <xf numFmtId="0" fontId="17" fillId="27" borderId="0" xfId="22" applyFont="1" applyFill="1" applyBorder="1" applyAlignment="1"/>
    <xf numFmtId="0" fontId="16" fillId="26" borderId="18" xfId="22" applyFont="1" applyFill="1" applyBorder="1" applyAlignment="1">
      <alignment vertical="center" wrapText="1"/>
    </xf>
    <xf numFmtId="0" fontId="16" fillId="26" borderId="19" xfId="22" applyFont="1" applyFill="1" applyBorder="1" applyAlignment="1">
      <alignment vertical="center" wrapText="1"/>
    </xf>
    <xf numFmtId="1" fontId="16" fillId="28" borderId="13" xfId="22" applyNumberFormat="1" applyFont="1" applyFill="1" applyBorder="1" applyAlignment="1">
      <alignment horizontal="right"/>
    </xf>
    <xf numFmtId="1" fontId="16" fillId="28" borderId="14" xfId="22" applyNumberFormat="1" applyFont="1" applyFill="1" applyBorder="1" applyAlignment="1">
      <alignment horizontal="right"/>
    </xf>
    <xf numFmtId="0" fontId="19" fillId="16" borderId="0" xfId="0" applyFont="1" applyFill="1"/>
    <xf numFmtId="0" fontId="0" fillId="16" borderId="0" xfId="0" applyFill="1"/>
    <xf numFmtId="0" fontId="17" fillId="27" borderId="2" xfId="22" applyFont="1" applyFill="1" applyBorder="1" applyAlignment="1"/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0" fillId="2" borderId="25" xfId="0" applyFill="1" applyBorder="1" applyAlignment="1">
      <alignment horizontal="right" vertical="center" indent="1"/>
    </xf>
    <xf numFmtId="0" fontId="0" fillId="2" borderId="25" xfId="0" applyFont="1" applyFill="1" applyBorder="1" applyAlignment="1">
      <alignment horizontal="right" vertical="center" indent="1"/>
    </xf>
    <xf numFmtId="0" fontId="0" fillId="2" borderId="28" xfId="0" applyFill="1" applyBorder="1" applyAlignment="1">
      <alignment horizontal="right" vertical="center" indent="1"/>
    </xf>
    <xf numFmtId="0" fontId="0" fillId="2" borderId="28" xfId="0" applyFont="1" applyFill="1" applyBorder="1" applyAlignment="1">
      <alignment horizontal="right" vertical="center" indent="1"/>
    </xf>
    <xf numFmtId="0" fontId="21" fillId="2" borderId="29" xfId="0" applyFont="1" applyFill="1" applyBorder="1" applyAlignment="1">
      <alignment vertical="center"/>
    </xf>
    <xf numFmtId="0" fontId="21" fillId="2" borderId="29" xfId="0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0" fillId="0" borderId="31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0" fillId="0" borderId="33" xfId="0" applyBorder="1" applyAlignment="1">
      <alignment horizontal="right" vertical="center" indent="1"/>
    </xf>
    <xf numFmtId="0" fontId="0" fillId="0" borderId="34" xfId="0" applyBorder="1" applyAlignment="1">
      <alignment horizontal="right" vertical="center" indent="1"/>
    </xf>
    <xf numFmtId="41" fontId="25" fillId="31" borderId="1" xfId="43" applyNumberFormat="1" applyFont="1" applyFill="1" applyBorder="1" applyAlignment="1">
      <alignment horizontal="right" vertical="center"/>
    </xf>
    <xf numFmtId="0" fontId="0" fillId="0" borderId="36" xfId="0" applyBorder="1" applyAlignment="1">
      <alignment horizontal="right" vertical="center" indent="1"/>
    </xf>
    <xf numFmtId="0" fontId="0" fillId="0" borderId="37" xfId="0" applyBorder="1" applyAlignment="1">
      <alignment horizontal="right" vertical="center" indent="1"/>
    </xf>
    <xf numFmtId="0" fontId="0" fillId="0" borderId="39" xfId="0" applyBorder="1" applyAlignment="1">
      <alignment horizontal="right" vertical="center" indent="1"/>
    </xf>
    <xf numFmtId="0" fontId="0" fillId="0" borderId="40" xfId="0" applyBorder="1" applyAlignment="1">
      <alignment horizontal="right" vertical="center" indent="1"/>
    </xf>
    <xf numFmtId="41" fontId="25" fillId="31" borderId="1" xfId="43" applyNumberFormat="1" applyFont="1" applyFill="1" applyBorder="1" applyAlignment="1">
      <alignment horizontal="left" vertical="center" indent="2"/>
    </xf>
    <xf numFmtId="0" fontId="26" fillId="30" borderId="25" xfId="0" applyFont="1" applyFill="1" applyBorder="1" applyAlignment="1">
      <alignment horizontal="right" vertical="center" indent="1"/>
    </xf>
    <xf numFmtId="0" fontId="26" fillId="30" borderId="28" xfId="0" applyFont="1" applyFill="1" applyBorder="1" applyAlignment="1">
      <alignment horizontal="right" vertical="center" indent="1"/>
    </xf>
    <xf numFmtId="0" fontId="26" fillId="30" borderId="36" xfId="0" applyFont="1" applyFill="1" applyBorder="1" applyAlignment="1">
      <alignment horizontal="right" vertical="center" indent="1"/>
    </xf>
    <xf numFmtId="0" fontId="26" fillId="30" borderId="39" xfId="0" applyFont="1" applyFill="1" applyBorder="1" applyAlignment="1">
      <alignment horizontal="right" vertical="center" indent="1"/>
    </xf>
    <xf numFmtId="0" fontId="0" fillId="2" borderId="29" xfId="0" applyFill="1" applyBorder="1" applyAlignment="1">
      <alignment horizontal="left" vertical="center"/>
    </xf>
    <xf numFmtId="0" fontId="0" fillId="0" borderId="29" xfId="0" applyBorder="1" applyAlignment="1">
      <alignment horizontal="right" vertical="center" indent="1"/>
    </xf>
    <xf numFmtId="41" fontId="25" fillId="0" borderId="0" xfId="43" applyNumberFormat="1" applyFont="1" applyFill="1" applyBorder="1" applyAlignment="1">
      <alignment horizontal="right" vertical="center"/>
    </xf>
    <xf numFmtId="0" fontId="22" fillId="0" borderId="29" xfId="0" applyFont="1" applyFill="1" applyBorder="1" applyAlignment="1">
      <alignment horizontal="right" vertical="center" indent="1"/>
    </xf>
    <xf numFmtId="0" fontId="22" fillId="2" borderId="29" xfId="0" applyFont="1" applyFill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32" borderId="25" xfId="0" applyFill="1" applyBorder="1" applyAlignment="1">
      <alignment horizontal="left" vertical="center" indent="2"/>
    </xf>
    <xf numFmtId="0" fontId="0" fillId="32" borderId="28" xfId="0" applyFill="1" applyBorder="1" applyAlignment="1">
      <alignment horizontal="left" vertical="center" indent="2"/>
    </xf>
    <xf numFmtId="0" fontId="0" fillId="32" borderId="35" xfId="0" applyFill="1" applyBorder="1" applyAlignment="1">
      <alignment horizontal="left" vertical="center" indent="2"/>
    </xf>
    <xf numFmtId="0" fontId="0" fillId="32" borderId="38" xfId="0" applyFill="1" applyBorder="1" applyAlignment="1">
      <alignment horizontal="left" vertical="center" indent="2"/>
    </xf>
    <xf numFmtId="0" fontId="25" fillId="31" borderId="41" xfId="0" applyFont="1" applyFill="1" applyBorder="1" applyAlignment="1">
      <alignment horizontal="left" vertical="center" indent="2"/>
    </xf>
    <xf numFmtId="0" fontId="25" fillId="31" borderId="42" xfId="0" applyFont="1" applyFill="1" applyBorder="1" applyAlignment="1">
      <alignment horizontal="right" vertical="center" indent="1"/>
    </xf>
    <xf numFmtId="0" fontId="25" fillId="31" borderId="43" xfId="0" applyFont="1" applyFill="1" applyBorder="1" applyAlignment="1">
      <alignment horizontal="right" vertical="center" indent="1"/>
    </xf>
    <xf numFmtId="0" fontId="0" fillId="0" borderId="44" xfId="0" applyBorder="1"/>
    <xf numFmtId="0" fontId="0" fillId="32" borderId="30" xfId="0" applyFill="1" applyBorder="1" applyAlignment="1">
      <alignment horizontal="left" vertical="center" indent="2"/>
    </xf>
    <xf numFmtId="0" fontId="0" fillId="32" borderId="32" xfId="0" applyFill="1" applyBorder="1" applyAlignment="1">
      <alignment horizontal="left" vertical="center" indent="2"/>
    </xf>
    <xf numFmtId="0" fontId="0" fillId="32" borderId="47" xfId="0" applyFill="1" applyBorder="1" applyAlignment="1">
      <alignment horizontal="left" vertical="center" indent="2"/>
    </xf>
    <xf numFmtId="0" fontId="0" fillId="0" borderId="48" xfId="0" applyBorder="1" applyAlignment="1">
      <alignment horizontal="right" vertical="center" indent="1"/>
    </xf>
    <xf numFmtId="0" fontId="0" fillId="0" borderId="49" xfId="0" applyBorder="1" applyAlignment="1">
      <alignment horizontal="right" vertical="center" indent="1"/>
    </xf>
    <xf numFmtId="0" fontId="26" fillId="30" borderId="31" xfId="0" applyFont="1" applyFill="1" applyBorder="1" applyAlignment="1">
      <alignment horizontal="right" vertical="center" indent="1"/>
    </xf>
    <xf numFmtId="0" fontId="26" fillId="30" borderId="33" xfId="0" applyFont="1" applyFill="1" applyBorder="1" applyAlignment="1">
      <alignment horizontal="right" vertical="center" indent="1"/>
    </xf>
    <xf numFmtId="0" fontId="26" fillId="30" borderId="48" xfId="0" applyFont="1" applyFill="1" applyBorder="1" applyAlignment="1">
      <alignment horizontal="right" vertical="center" indent="1"/>
    </xf>
    <xf numFmtId="0" fontId="0" fillId="2" borderId="50" xfId="0" applyFill="1" applyBorder="1" applyAlignment="1">
      <alignment horizontal="left" vertical="center" indent="2"/>
    </xf>
    <xf numFmtId="0" fontId="28" fillId="31" borderId="48" xfId="0" applyFont="1" applyFill="1" applyBorder="1" applyAlignment="1">
      <alignment horizontal="right" vertical="center" indent="1"/>
    </xf>
    <xf numFmtId="0" fontId="28" fillId="31" borderId="47" xfId="0" applyFont="1" applyFill="1" applyBorder="1" applyAlignment="1">
      <alignment horizontal="left" vertical="center" indent="2"/>
    </xf>
    <xf numFmtId="0" fontId="28" fillId="31" borderId="49" xfId="0" applyFont="1" applyFill="1" applyBorder="1" applyAlignment="1">
      <alignment horizontal="right" vertical="center" indent="1"/>
    </xf>
    <xf numFmtId="0" fontId="21" fillId="2" borderId="29" xfId="0" applyFont="1" applyFill="1" applyBorder="1" applyAlignment="1">
      <alignment horizontal="right" indent="1"/>
    </xf>
    <xf numFmtId="0" fontId="0" fillId="32" borderId="44" xfId="0" applyFill="1" applyBorder="1" applyAlignment="1">
      <alignment horizontal="left" vertical="center" indent="2"/>
    </xf>
    <xf numFmtId="0" fontId="21" fillId="2" borderId="2" xfId="0" applyFont="1" applyFill="1" applyBorder="1" applyAlignment="1">
      <alignment horizontal="left" vertical="center" indent="2"/>
    </xf>
    <xf numFmtId="0" fontId="22" fillId="2" borderId="2" xfId="0" applyFont="1" applyFill="1" applyBorder="1" applyAlignment="1">
      <alignment horizontal="right" vertical="center" indent="1"/>
    </xf>
    <xf numFmtId="0" fontId="21" fillId="2" borderId="2" xfId="0" applyFont="1" applyFill="1" applyBorder="1" applyAlignment="1">
      <alignment horizontal="right" vertical="center" indent="1"/>
    </xf>
    <xf numFmtId="2" fontId="0" fillId="2" borderId="25" xfId="0" applyNumberFormat="1" applyFill="1" applyBorder="1" applyAlignment="1">
      <alignment horizontal="right" vertical="center" indent="1"/>
    </xf>
    <xf numFmtId="1" fontId="0" fillId="2" borderId="25" xfId="0" applyNumberFormat="1" applyFill="1" applyBorder="1" applyAlignment="1">
      <alignment horizontal="right" vertical="center" indent="1"/>
    </xf>
    <xf numFmtId="1" fontId="0" fillId="2" borderId="25" xfId="0" applyNumberFormat="1" applyFill="1" applyBorder="1" applyAlignment="1">
      <alignment horizontal="right" vertical="center" indent="2"/>
    </xf>
    <xf numFmtId="1" fontId="26" fillId="30" borderId="25" xfId="0" applyNumberFormat="1" applyFont="1" applyFill="1" applyBorder="1" applyAlignment="1">
      <alignment horizontal="right" vertical="center" indent="1"/>
    </xf>
    <xf numFmtId="1" fontId="0" fillId="2" borderId="25" xfId="0" applyNumberFormat="1" applyFont="1" applyFill="1" applyBorder="1" applyAlignment="1">
      <alignment horizontal="right" vertical="center" indent="1"/>
    </xf>
    <xf numFmtId="1" fontId="28" fillId="31" borderId="48" xfId="0" applyNumberFormat="1" applyFont="1" applyFill="1" applyBorder="1" applyAlignment="1">
      <alignment horizontal="right" vertical="center" indent="1"/>
    </xf>
    <xf numFmtId="2" fontId="0" fillId="0" borderId="31" xfId="0" applyNumberFormat="1" applyBorder="1" applyAlignment="1">
      <alignment horizontal="right" vertical="center" indent="1"/>
    </xf>
    <xf numFmtId="2" fontId="0" fillId="0" borderId="33" xfId="0" applyNumberFormat="1" applyBorder="1" applyAlignment="1">
      <alignment horizontal="right" vertical="center" indent="1"/>
    </xf>
    <xf numFmtId="0" fontId="0" fillId="32" borderId="25" xfId="0" applyFont="1" applyFill="1" applyBorder="1" applyAlignment="1">
      <alignment horizontal="left" vertical="center" indent="2"/>
    </xf>
    <xf numFmtId="164" fontId="26" fillId="30" borderId="25" xfId="43" applyNumberFormat="1" applyFont="1" applyFill="1" applyBorder="1" applyAlignment="1">
      <alignment horizontal="right" vertical="center" indent="1"/>
    </xf>
    <xf numFmtId="164" fontId="0" fillId="2" borderId="25" xfId="43" applyNumberFormat="1" applyFont="1" applyFill="1" applyBorder="1" applyAlignment="1">
      <alignment horizontal="right" vertical="center" indent="1"/>
    </xf>
    <xf numFmtId="164" fontId="0" fillId="2" borderId="25" xfId="43" applyNumberFormat="1" applyFont="1" applyFill="1" applyBorder="1" applyAlignment="1">
      <alignment horizontal="right" vertical="center" indent="2"/>
    </xf>
    <xf numFmtId="164" fontId="26" fillId="30" borderId="45" xfId="43" applyNumberFormat="1" applyFont="1" applyFill="1" applyBorder="1" applyAlignment="1">
      <alignment horizontal="right" vertical="center" indent="1"/>
    </xf>
    <xf numFmtId="164" fontId="0" fillId="0" borderId="45" xfId="43" applyNumberFormat="1" applyFont="1" applyBorder="1" applyAlignment="1">
      <alignment horizontal="right" vertical="center" indent="1"/>
    </xf>
    <xf numFmtId="164" fontId="1" fillId="2" borderId="50" xfId="43" applyNumberFormat="1" applyFont="1" applyFill="1" applyBorder="1" applyAlignment="1">
      <alignment horizontal="right" vertical="center" indent="1"/>
    </xf>
    <xf numFmtId="164" fontId="0" fillId="2" borderId="50" xfId="43" applyNumberFormat="1" applyFont="1" applyFill="1" applyBorder="1" applyAlignment="1">
      <alignment horizontal="right" vertical="center" indent="1"/>
    </xf>
    <xf numFmtId="164" fontId="26" fillId="30" borderId="31" xfId="43" applyNumberFormat="1" applyFont="1" applyFill="1" applyBorder="1" applyAlignment="1">
      <alignment horizontal="right" vertical="center" indent="1"/>
    </xf>
    <xf numFmtId="164" fontId="0" fillId="0" borderId="31" xfId="43" applyNumberFormat="1" applyFont="1" applyBorder="1" applyAlignment="1">
      <alignment horizontal="right" vertical="center" indent="1"/>
    </xf>
    <xf numFmtId="164" fontId="26" fillId="30" borderId="33" xfId="43" applyNumberFormat="1" applyFont="1" applyFill="1" applyBorder="1" applyAlignment="1">
      <alignment horizontal="right" vertical="center" indent="1"/>
    </xf>
    <xf numFmtId="164" fontId="0" fillId="0" borderId="33" xfId="43" applyNumberFormat="1" applyFont="1" applyBorder="1" applyAlignment="1">
      <alignment horizontal="right" vertical="center" indent="1"/>
    </xf>
    <xf numFmtId="164" fontId="0" fillId="0" borderId="46" xfId="43" applyNumberFormat="1" applyFont="1" applyBorder="1" applyAlignment="1">
      <alignment horizontal="right" vertical="center" indent="1"/>
    </xf>
    <xf numFmtId="164" fontId="0" fillId="0" borderId="6" xfId="43" applyNumberFormat="1" applyFont="1" applyBorder="1" applyAlignment="1">
      <alignment horizontal="right" vertical="center" indent="1"/>
    </xf>
    <xf numFmtId="164" fontId="0" fillId="0" borderId="34" xfId="43" applyNumberFormat="1" applyFont="1" applyBorder="1" applyAlignment="1">
      <alignment horizontal="right" vertical="center" indent="1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26" fillId="30" borderId="53" xfId="0" applyFont="1" applyFill="1" applyBorder="1" applyAlignment="1">
      <alignment horizontal="center" vertical="center"/>
    </xf>
    <xf numFmtId="0" fontId="26" fillId="30" borderId="26" xfId="0" applyFont="1" applyFill="1" applyBorder="1" applyAlignment="1">
      <alignment horizontal="center" vertical="center" wrapText="1"/>
    </xf>
    <xf numFmtId="0" fontId="26" fillId="30" borderId="55" xfId="0" applyNumberFormat="1" applyFont="1" applyFill="1" applyBorder="1" applyAlignment="1" applyProtection="1">
      <alignment horizontal="center" vertical="center"/>
      <protection locked="0"/>
    </xf>
    <xf numFmtId="0" fontId="22" fillId="0" borderId="46" xfId="0" applyFont="1" applyFill="1" applyBorder="1" applyAlignment="1">
      <alignment horizontal="right" indent="1"/>
    </xf>
    <xf numFmtId="0" fontId="0" fillId="32" borderId="51" xfId="0" applyFill="1" applyBorder="1" applyAlignment="1">
      <alignment horizontal="left" vertical="center" indent="2"/>
    </xf>
    <xf numFmtId="0" fontId="0" fillId="32" borderId="27" xfId="0" applyFill="1" applyBorder="1" applyAlignment="1">
      <alignment horizontal="left" vertical="center" indent="2"/>
    </xf>
    <xf numFmtId="0" fontId="0" fillId="32" borderId="54" xfId="0" applyFill="1" applyBorder="1" applyAlignment="1">
      <alignment horizontal="left" vertical="center" indent="2"/>
    </xf>
    <xf numFmtId="0" fontId="27" fillId="2" borderId="0" xfId="0" applyFont="1" applyFill="1" applyBorder="1" applyAlignment="1">
      <alignment horizontal="center" vertical="center"/>
    </xf>
    <xf numFmtId="0" fontId="20" fillId="29" borderId="26" xfId="0" applyFont="1" applyFill="1" applyBorder="1" applyAlignment="1">
      <alignment horizontal="left" vertical="center" indent="2"/>
    </xf>
    <xf numFmtId="0" fontId="20" fillId="29" borderId="24" xfId="0" applyFont="1" applyFill="1" applyBorder="1" applyAlignment="1">
      <alignment horizontal="left" vertical="center" indent="2"/>
    </xf>
    <xf numFmtId="0" fontId="20" fillId="29" borderId="27" xfId="0" applyFont="1" applyFill="1" applyBorder="1" applyAlignment="1">
      <alignment horizontal="left" vertical="center" indent="2"/>
    </xf>
    <xf numFmtId="0" fontId="27" fillId="2" borderId="0" xfId="0" applyFont="1" applyFill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1" fillId="2" borderId="0" xfId="0" applyNumberFormat="1" applyFont="1" applyFill="1" applyBorder="1" applyAlignment="1" applyProtection="1">
      <alignment horizontal="center"/>
      <protection locked="0"/>
    </xf>
    <xf numFmtId="0" fontId="21" fillId="2" borderId="29" xfId="0" applyNumberFormat="1" applyFont="1" applyFill="1" applyBorder="1" applyAlignment="1" applyProtection="1">
      <alignment horizontal="center"/>
      <protection locked="0"/>
    </xf>
    <xf numFmtId="0" fontId="22" fillId="2" borderId="0" xfId="0" applyFont="1" applyFill="1" applyBorder="1" applyAlignment="1">
      <alignment horizontal="center"/>
    </xf>
    <xf numFmtId="0" fontId="22" fillId="2" borderId="29" xfId="0" applyFont="1" applyFill="1" applyBorder="1" applyAlignment="1">
      <alignment horizontal="center"/>
    </xf>
    <xf numFmtId="0" fontId="21" fillId="2" borderId="0" xfId="0" applyNumberFormat="1" applyFont="1" applyFill="1" applyBorder="1" applyAlignment="1" applyProtection="1">
      <alignment horizontal="left" indent="2"/>
      <protection locked="0"/>
    </xf>
    <xf numFmtId="0" fontId="21" fillId="2" borderId="29" xfId="0" applyNumberFormat="1" applyFont="1" applyFill="1" applyBorder="1" applyAlignment="1" applyProtection="1">
      <alignment horizontal="left" indent="2"/>
      <protection locked="0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Comma" xfId="43" builtinId="3"/>
    <cellStyle name="Comma 10" xfId="15" xr:uid="{00000000-0005-0000-0000-00000D000000}"/>
    <cellStyle name="Comma 15" xfId="16" xr:uid="{00000000-0005-0000-0000-00000E000000}"/>
    <cellStyle name="Comma 17" xfId="17" xr:uid="{00000000-0005-0000-0000-00000F000000}"/>
    <cellStyle name="Comma 2" xfId="2" xr:uid="{00000000-0005-0000-0000-000010000000}"/>
    <cellStyle name="Comma 2 2" xfId="18" xr:uid="{00000000-0005-0000-0000-000011000000}"/>
    <cellStyle name="Comma 20 2" xfId="19" xr:uid="{00000000-0005-0000-0000-000012000000}"/>
    <cellStyle name="Comma 3" xfId="20" xr:uid="{00000000-0005-0000-0000-000013000000}"/>
    <cellStyle name="Comma 4" xfId="44" xr:uid="{00000000-0005-0000-0000-000014000000}"/>
    <cellStyle name="Comma 5" xfId="48" xr:uid="{D5D88B3C-F9C0-47DE-BE9A-56BED792AD60}"/>
    <cellStyle name="Normal" xfId="0" builtinId="0"/>
    <cellStyle name="Normal 10" xfId="21" xr:uid="{00000000-0005-0000-0000-000016000000}"/>
    <cellStyle name="Normal 2" xfId="22" xr:uid="{00000000-0005-0000-0000-000017000000}"/>
    <cellStyle name="Normal 2 2" xfId="23" xr:uid="{00000000-0005-0000-0000-000018000000}"/>
    <cellStyle name="Normal 3" xfId="24" xr:uid="{00000000-0005-0000-0000-000019000000}"/>
    <cellStyle name="Normal 3 2" xfId="25" xr:uid="{00000000-0005-0000-0000-00001A000000}"/>
    <cellStyle name="Normal 3_5.1" xfId="26" xr:uid="{00000000-0005-0000-0000-00001B000000}"/>
    <cellStyle name="Normal 4" xfId="27" xr:uid="{00000000-0005-0000-0000-00001C000000}"/>
    <cellStyle name="Normal 4 2" xfId="28" xr:uid="{00000000-0005-0000-0000-00001D000000}"/>
    <cellStyle name="Normal 4 3" xfId="29" xr:uid="{00000000-0005-0000-0000-00001E000000}"/>
    <cellStyle name="Normal 4_5.1" xfId="30" xr:uid="{00000000-0005-0000-0000-00001F000000}"/>
    <cellStyle name="Normal 5" xfId="31" xr:uid="{00000000-0005-0000-0000-000020000000}"/>
    <cellStyle name="Normal 5 2" xfId="32" xr:uid="{00000000-0005-0000-0000-000021000000}"/>
    <cellStyle name="Normal 5_5.1" xfId="33" xr:uid="{00000000-0005-0000-0000-000022000000}"/>
    <cellStyle name="Normal 6" xfId="34" xr:uid="{00000000-0005-0000-0000-000023000000}"/>
    <cellStyle name="Note 2" xfId="35" xr:uid="{00000000-0005-0000-0000-000024000000}"/>
    <cellStyle name="Note 3" xfId="36" xr:uid="{00000000-0005-0000-0000-000025000000}"/>
    <cellStyle name="Percent" xfId="47" builtinId="5"/>
    <cellStyle name="Percent 19 2" xfId="37" xr:uid="{00000000-0005-0000-0000-000027000000}"/>
    <cellStyle name="Percent 2" xfId="1" xr:uid="{00000000-0005-0000-0000-000028000000}"/>
    <cellStyle name="Percent 2 2" xfId="45" xr:uid="{00000000-0005-0000-0000-000029000000}"/>
    <cellStyle name="Percent 3" xfId="38" xr:uid="{00000000-0005-0000-0000-00002A000000}"/>
    <cellStyle name="Percent 4" xfId="39" xr:uid="{00000000-0005-0000-0000-00002B000000}"/>
    <cellStyle name="Percent 4 2" xfId="40" xr:uid="{00000000-0005-0000-0000-00002C000000}"/>
    <cellStyle name="Percent 5" xfId="41" xr:uid="{00000000-0005-0000-0000-00002D000000}"/>
    <cellStyle name="Percent 6" xfId="42" xr:uid="{00000000-0005-0000-0000-00002E000000}"/>
    <cellStyle name="Percent 7" xfId="46" xr:uid="{00000000-0005-0000-0000-00002F000000}"/>
  </cellStyles>
  <dxfs count="0"/>
  <tableStyles count="0" defaultTableStyle="TableStyleMedium9" defaultPivotStyle="PivotStyleLight16"/>
  <colors>
    <mruColors>
      <color rgb="FFB3E4F0"/>
      <color rgb="FF00305C"/>
      <color rgb="FF03A7CC"/>
      <color rgb="FFCC3300"/>
      <color rgb="FF99FF99"/>
      <color rgb="FFFFFFCC"/>
      <color rgb="FF66FF99"/>
      <color rgb="FF3333FF"/>
      <color rgb="FF33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100" b="1"/>
            </a:pPr>
            <a:r>
              <a:rPr lang="en-GB" sz="1100" b="1"/>
              <a:t>LTI, TRI, MVC 12 month trend</a:t>
            </a:r>
          </a:p>
        </c:rich>
      </c:tx>
      <c:layout>
        <c:manualLayout>
          <c:xMode val="edge"/>
          <c:yMode val="edge"/>
          <c:x val="0.28407319839218031"/>
          <c:y val="1.8162169583180603E-2"/>
        </c:manualLayout>
      </c:layout>
      <c:overlay val="1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88929757081031E-2"/>
          <c:y val="0.17853746388421624"/>
          <c:w val="0.80526677556584159"/>
          <c:h val="0.44948271185503497"/>
        </c:manualLayout>
      </c:layout>
      <c:lineChart>
        <c:grouping val="standard"/>
        <c:varyColors val="0"/>
        <c:ser>
          <c:idx val="0"/>
          <c:order val="0"/>
          <c:tx>
            <c:strRef>
              <c:f>'2.5'!$E$2</c:f>
              <c:strCache>
                <c:ptCount val="1"/>
                <c:pt idx="0">
                  <c:v>Rolling MVCF</c:v>
                </c:pt>
              </c:strCache>
            </c:strRef>
          </c:tx>
          <c:marker>
            <c:symbol val="none"/>
          </c:marker>
          <c:trendline>
            <c:name>MVCF trend</c:name>
            <c:spPr>
              <a:ln w="22225"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'2.5'!$F$1:$Q$1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'2.5'!$F$2:$Q$2</c:f>
              <c:numCache>
                <c:formatCode>0.00</c:formatCode>
                <c:ptCount val="12"/>
                <c:pt idx="0">
                  <c:v>0.78</c:v>
                </c:pt>
                <c:pt idx="1">
                  <c:v>0.79</c:v>
                </c:pt>
                <c:pt idx="2">
                  <c:v>0.8</c:v>
                </c:pt>
                <c:pt idx="3">
                  <c:v>0.6</c:v>
                </c:pt>
                <c:pt idx="4">
                  <c:v>0.61</c:v>
                </c:pt>
                <c:pt idx="5">
                  <c:v>0.61</c:v>
                </c:pt>
                <c:pt idx="6">
                  <c:v>0.42</c:v>
                </c:pt>
                <c:pt idx="7">
                  <c:v>0.21</c:v>
                </c:pt>
                <c:pt idx="8">
                  <c:v>0.2</c:v>
                </c:pt>
                <c:pt idx="9">
                  <c:v>0.19</c:v>
                </c:pt>
                <c:pt idx="10">
                  <c:v>0.2</c:v>
                </c:pt>
                <c:pt idx="11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A-4B34-9656-62B1B23AE811}"/>
            </c:ext>
          </c:extLst>
        </c:ser>
        <c:ser>
          <c:idx val="1"/>
          <c:order val="1"/>
          <c:tx>
            <c:strRef>
              <c:f>'2.5'!$E$3</c:f>
              <c:strCache>
                <c:ptCount val="1"/>
                <c:pt idx="0">
                  <c:v>LTIF 12 Month  Avg.</c:v>
                </c:pt>
              </c:strCache>
            </c:strRef>
          </c:tx>
          <c:marker>
            <c:symbol val="none"/>
          </c:marker>
          <c:trendline>
            <c:name>LTI trend</c:name>
            <c:spPr>
              <a:ln w="22225"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'2.5'!$F$1:$Q$1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'2.5'!$F$3:$Q$3</c:f>
              <c:numCache>
                <c:formatCode>0.00</c:formatCode>
                <c:ptCount val="12"/>
                <c:pt idx="0">
                  <c:v>0.36</c:v>
                </c:pt>
                <c:pt idx="1">
                  <c:v>0.45</c:v>
                </c:pt>
                <c:pt idx="2">
                  <c:v>0.45</c:v>
                </c:pt>
                <c:pt idx="3">
                  <c:v>0.45</c:v>
                </c:pt>
                <c:pt idx="4">
                  <c:v>0.36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0.19</c:v>
                </c:pt>
                <c:pt idx="11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A-4B34-9656-62B1B23AE811}"/>
            </c:ext>
          </c:extLst>
        </c:ser>
        <c:ser>
          <c:idx val="2"/>
          <c:order val="2"/>
          <c:tx>
            <c:strRef>
              <c:f>'2.5'!$E$4</c:f>
              <c:strCache>
                <c:ptCount val="1"/>
                <c:pt idx="0">
                  <c:v>TRIR 12 Month  Avg.</c:v>
                </c:pt>
              </c:strCache>
            </c:strRef>
          </c:tx>
          <c:marker>
            <c:symbol val="none"/>
          </c:marker>
          <c:trendline>
            <c:name>TRIR trend</c:name>
            <c:spPr>
              <a:ln w="22225"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'2.5'!$F$1:$Q$1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'2.5'!$F$4:$Q$4</c:f>
              <c:numCache>
                <c:formatCode>0.00</c:formatCode>
                <c:ptCount val="12"/>
                <c:pt idx="0">
                  <c:v>0.73</c:v>
                </c:pt>
                <c:pt idx="1">
                  <c:v>0.9</c:v>
                </c:pt>
                <c:pt idx="2">
                  <c:v>0.81</c:v>
                </c:pt>
                <c:pt idx="3">
                  <c:v>0.73</c:v>
                </c:pt>
                <c:pt idx="4">
                  <c:v>0.63</c:v>
                </c:pt>
                <c:pt idx="5">
                  <c:v>0.72</c:v>
                </c:pt>
                <c:pt idx="6">
                  <c:v>0.73</c:v>
                </c:pt>
                <c:pt idx="7">
                  <c:v>0.73</c:v>
                </c:pt>
                <c:pt idx="8">
                  <c:v>0.74</c:v>
                </c:pt>
                <c:pt idx="9">
                  <c:v>0.75</c:v>
                </c:pt>
                <c:pt idx="10">
                  <c:v>0.56999999999999995</c:v>
                </c:pt>
                <c:pt idx="11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0A-4B34-9656-62B1B23AE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115288"/>
        <c:axId val="229232448"/>
      </c:lineChart>
      <c:dateAx>
        <c:axId val="229115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29232448"/>
        <c:crosses val="autoZero"/>
        <c:auto val="1"/>
        <c:lblOffset val="100"/>
        <c:baseTimeUnit val="months"/>
      </c:dateAx>
      <c:valAx>
        <c:axId val="2292324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l">
                  <a:defRPr sz="800" b="0"/>
                </a:pPr>
                <a:r>
                  <a:rPr lang="en-GB" sz="800" b="0"/>
                  <a:t>Incidents/ mmmanhours</a:t>
                </a:r>
              </a:p>
            </c:rich>
          </c:tx>
          <c:layout>
            <c:manualLayout>
              <c:xMode val="edge"/>
              <c:yMode val="edge"/>
              <c:x val="0"/>
              <c:y val="1.4660827441751182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229115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605198667793004"/>
          <c:w val="0.9989352106574888"/>
          <c:h val="0.1339481458140970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  <a:effectLst/>
  </c:sp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900" b="1"/>
              <a:t>Lost or reduced man hours resulting from community</a:t>
            </a:r>
            <a:r>
              <a:rPr lang="en-GB" sz="900" b="1" baseline="0"/>
              <a:t> related operation stoppages</a:t>
            </a:r>
            <a:endParaRPr lang="en-GB" sz="900" b="1"/>
          </a:p>
        </c:rich>
      </c:tx>
      <c:layout>
        <c:manualLayout>
          <c:xMode val="edge"/>
          <c:yMode val="edge"/>
          <c:x val="9.5135676528037158E-2"/>
          <c:y val="6.542344941273441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51366010235565"/>
          <c:y val="0.18319263090894233"/>
          <c:w val="0.78269780300244363"/>
          <c:h val="0.43787682286951479"/>
        </c:manualLayout>
      </c:layout>
      <c:barChart>
        <c:barDir val="col"/>
        <c:grouping val="clustered"/>
        <c:varyColors val="0"/>
        <c:ser>
          <c:idx val="0"/>
          <c:order val="0"/>
          <c:tx>
            <c:v>Reduced man hours resulting from community stoppages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'2.5'!$F$1:$Q$1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'2.5'!$F$5:$Q$5</c:f>
              <c:numCache>
                <c:formatCode>0</c:formatCode>
                <c:ptCount val="12"/>
                <c:pt idx="0">
                  <c:v>2598</c:v>
                </c:pt>
                <c:pt idx="1">
                  <c:v>348</c:v>
                </c:pt>
                <c:pt idx="2">
                  <c:v>119</c:v>
                </c:pt>
                <c:pt idx="3">
                  <c:v>134</c:v>
                </c:pt>
                <c:pt idx="4">
                  <c:v>173</c:v>
                </c:pt>
                <c:pt idx="5">
                  <c:v>6679</c:v>
                </c:pt>
                <c:pt idx="6">
                  <c:v>66583</c:v>
                </c:pt>
                <c:pt idx="7">
                  <c:v>18480</c:v>
                </c:pt>
                <c:pt idx="8">
                  <c:v>140</c:v>
                </c:pt>
                <c:pt idx="9">
                  <c:v>95</c:v>
                </c:pt>
                <c:pt idx="10">
                  <c:v>30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8-4386-860C-A1968FE8E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373520"/>
        <c:axId val="229373904"/>
      </c:barChart>
      <c:lineChart>
        <c:grouping val="standard"/>
        <c:varyColors val="0"/>
        <c:ser>
          <c:idx val="1"/>
          <c:order val="1"/>
          <c:tx>
            <c:v>% reduced man hours compared to total man hours - Kenya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[1]Data!$BB$1:$BM$1</c:f>
              <c:numCache>
                <c:formatCode>General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'2.5'!$F$8:$Q$8</c:f>
              <c:numCache>
                <c:formatCode>0.00%</c:formatCode>
                <c:ptCount val="12"/>
                <c:pt idx="0">
                  <c:v>3.7000000000000002E-3</c:v>
                </c:pt>
                <c:pt idx="1">
                  <c:v>3.5000000000000001E-3</c:v>
                </c:pt>
                <c:pt idx="2">
                  <c:v>3.5999999999999999E-3</c:v>
                </c:pt>
                <c:pt idx="3">
                  <c:v>3.5000000000000001E-3</c:v>
                </c:pt>
                <c:pt idx="4">
                  <c:v>3.7000000000000002E-3</c:v>
                </c:pt>
                <c:pt idx="5">
                  <c:v>6.4999999999999997E-3</c:v>
                </c:pt>
                <c:pt idx="6">
                  <c:v>3.78E-2</c:v>
                </c:pt>
                <c:pt idx="7">
                  <c:v>5.11E-2</c:v>
                </c:pt>
                <c:pt idx="8">
                  <c:v>5.2200000000000003E-2</c:v>
                </c:pt>
                <c:pt idx="9">
                  <c:v>5.57E-2</c:v>
                </c:pt>
                <c:pt idx="10">
                  <c:v>5.9299999999999999E-2</c:v>
                </c:pt>
                <c:pt idx="11">
                  <c:v>6.0400000000000002E-2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8-4386-860C-A1968FE8E5C6}"/>
            </c:ext>
          </c:extLst>
        </c:ser>
        <c:ser>
          <c:idx val="2"/>
          <c:order val="2"/>
          <c:tx>
            <c:v>% reduced mna hours compared to total man hours - Group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[1]Data!$BB$1:$BM$1</c:f>
              <c:numCache>
                <c:formatCode>General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'2.5'!$F$6:$Q$6</c:f>
              <c:numCache>
                <c:formatCode>0.00%</c:formatCode>
                <c:ptCount val="12"/>
                <c:pt idx="0">
                  <c:v>1.1999999999999999E-3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1E-3</c:v>
                </c:pt>
                <c:pt idx="4">
                  <c:v>1E-3</c:v>
                </c:pt>
                <c:pt idx="5">
                  <c:v>1.6000000000000001E-3</c:v>
                </c:pt>
                <c:pt idx="6">
                  <c:v>8.2000000000000007E-3</c:v>
                </c:pt>
                <c:pt idx="7">
                  <c:v>1.01E-2</c:v>
                </c:pt>
                <c:pt idx="8">
                  <c:v>9.7999999999999997E-3</c:v>
                </c:pt>
                <c:pt idx="9">
                  <c:v>9.7999999999999997E-3</c:v>
                </c:pt>
                <c:pt idx="10">
                  <c:v>9.7999999999999997E-3</c:v>
                </c:pt>
                <c:pt idx="11">
                  <c:v>9.7000000000000003E-3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8-4386-860C-A1968FE8E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287600"/>
        <c:axId val="229287208"/>
      </c:lineChart>
      <c:dateAx>
        <c:axId val="229373520"/>
        <c:scaling>
          <c:orientation val="minMax"/>
        </c:scaling>
        <c:delete val="0"/>
        <c:axPos val="b"/>
        <c:numFmt formatCode="mmm\-yy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373904"/>
        <c:crosses val="autoZero"/>
        <c:auto val="1"/>
        <c:lblOffset val="100"/>
        <c:baseTimeUnit val="months"/>
      </c:dateAx>
      <c:valAx>
        <c:axId val="2293739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800"/>
                  <a:t>Lost man </a:t>
                </a:r>
                <a:br>
                  <a:rPr lang="en-GB" sz="800"/>
                </a:br>
                <a:r>
                  <a:rPr lang="en-GB" sz="800"/>
                  <a:t>hours</a:t>
                </a:r>
              </a:p>
            </c:rich>
          </c:tx>
          <c:layout>
            <c:manualLayout>
              <c:xMode val="edge"/>
              <c:yMode val="edge"/>
              <c:x val="0"/>
              <c:y val="4.476049651910172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373520"/>
        <c:crosses val="autoZero"/>
        <c:crossBetween val="between"/>
      </c:valAx>
      <c:valAx>
        <c:axId val="22928720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t" anchorCtr="0"/>
              <a:lstStyle/>
              <a:p>
                <a:pPr algn="r"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800"/>
                  <a:t>% of</a:t>
                </a:r>
                <a:r>
                  <a:rPr lang="en-GB" sz="800" baseline="0"/>
                  <a:t> total </a:t>
                </a:r>
                <a:br>
                  <a:rPr lang="en-GB" sz="800" baseline="0"/>
                </a:br>
                <a:r>
                  <a:rPr lang="en-GB" sz="800" baseline="0"/>
                  <a:t>man hours</a:t>
                </a:r>
                <a:endParaRPr lang="en-GB" sz="800"/>
              </a:p>
            </c:rich>
          </c:tx>
          <c:layout>
            <c:manualLayout>
              <c:xMode val="edge"/>
              <c:yMode val="edge"/>
              <c:x val="0.86436891964832463"/>
              <c:y val="5.622839559058073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287600"/>
        <c:crosses val="max"/>
        <c:crossBetween val="between"/>
      </c:valAx>
      <c:catAx>
        <c:axId val="22928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9287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621494496731E-2"/>
          <c:y val="0.80467799585553301"/>
          <c:w val="0.96187322127082264"/>
          <c:h val="0.18949183914620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'2.6'!$B$25</c:f>
              <c:strCache>
                <c:ptCount val="1"/>
                <c:pt idx="0">
                  <c:v>Fresh water (m3)</c:v>
                </c:pt>
              </c:strCache>
            </c:strRef>
          </c:tx>
          <c:invertIfNegative val="0"/>
          <c:cat>
            <c:numRef>
              <c:f>'2.6'!$D$24:$H$24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'2.6'!$D$25:$H$25</c:f>
              <c:numCache>
                <c:formatCode>_-* #,##0_-;\-* #,##0_-;_-*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6-4569-924D-99F4B5945C3A}"/>
            </c:ext>
          </c:extLst>
        </c:ser>
        <c:ser>
          <c:idx val="2"/>
          <c:order val="1"/>
          <c:tx>
            <c:strRef>
              <c:f>'2.6'!$B$26</c:f>
              <c:strCache>
                <c:ptCount val="1"/>
                <c:pt idx="0">
                  <c:v>Ground water abstraction (m3)</c:v>
                </c:pt>
              </c:strCache>
            </c:strRef>
          </c:tx>
          <c:invertIfNegative val="0"/>
          <c:cat>
            <c:numRef>
              <c:f>'2.6'!$D$24:$H$24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'2.6'!$D$26:$H$26</c:f>
              <c:numCache>
                <c:formatCode>_-* #,##0_-;\-* #,##0_-;_-*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6-4569-924D-99F4B5945C3A}"/>
            </c:ext>
          </c:extLst>
        </c:ser>
        <c:ser>
          <c:idx val="4"/>
          <c:order val="2"/>
          <c:tx>
            <c:strRef>
              <c:f>'2.6'!$B$27</c:f>
              <c:strCache>
                <c:ptCount val="1"/>
                <c:pt idx="0">
                  <c:v>Metered water (m3) </c:v>
                </c:pt>
              </c:strCache>
            </c:strRef>
          </c:tx>
          <c:invertIfNegative val="0"/>
          <c:cat>
            <c:numRef>
              <c:f>'2.6'!$D$24:$H$24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'2.6'!$D$27:$H$27</c:f>
              <c:numCache>
                <c:formatCode>General</c:formatCode>
                <c:ptCount val="5"/>
                <c:pt idx="2" formatCode="_-* #,##0_-;\-* #,##0_-;_-* &quot;-&quot;??_-;_-@_-">
                  <c:v>0</c:v>
                </c:pt>
                <c:pt idx="3" formatCode="_-* #,##0_-;\-* #,##0_-;_-* &quot;-&quot;??_-;_-@_-">
                  <c:v>0</c:v>
                </c:pt>
                <c:pt idx="4" formatCode="_-* #,##0_-;\-* #,##0_-;_-* &quot;-&quot;??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6-4569-924D-99F4B5945C3A}"/>
            </c:ext>
          </c:extLst>
        </c:ser>
        <c:ser>
          <c:idx val="0"/>
          <c:order val="3"/>
          <c:tx>
            <c:strRef>
              <c:f>'2.6'!$B$28</c:f>
              <c:strCache>
                <c:ptCount val="1"/>
                <c:pt idx="0">
                  <c:v>Other water (m3)</c:v>
                </c:pt>
              </c:strCache>
            </c:strRef>
          </c:tx>
          <c:invertIfNegative val="0"/>
          <c:val>
            <c:numRef>
              <c:f>'2.6'!$D$28:$H$28</c:f>
              <c:numCache>
                <c:formatCode>_-* #,##0_-;\-* #,##0_-;_-* "-"??_-;_-@_-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6-4569-924D-99F4B5945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288384"/>
        <c:axId val="229288776"/>
      </c:barChart>
      <c:catAx>
        <c:axId val="22928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9288776"/>
        <c:crosses val="autoZero"/>
        <c:auto val="1"/>
        <c:lblAlgn val="ctr"/>
        <c:lblOffset val="100"/>
        <c:noMultiLvlLbl val="0"/>
      </c:catAx>
      <c:valAx>
        <c:axId val="22928877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22928838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201083</xdr:rowOff>
    </xdr:from>
    <xdr:to>
      <xdr:col>0</xdr:col>
      <xdr:colOff>1589024</xdr:colOff>
      <xdr:row>0</xdr:row>
      <xdr:rowOff>1202206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0F41A7-188B-4105-A7B3-C2FFE8F6A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01083"/>
          <a:ext cx="1335024" cy="10011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247650</xdr:rowOff>
    </xdr:from>
    <xdr:to>
      <xdr:col>0</xdr:col>
      <xdr:colOff>1716024</xdr:colOff>
      <xdr:row>0</xdr:row>
      <xdr:rowOff>1248773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A275A7-3318-4F3E-A2BE-12AEC8846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7650"/>
          <a:ext cx="1335024" cy="1001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276225</xdr:rowOff>
    </xdr:from>
    <xdr:to>
      <xdr:col>0</xdr:col>
      <xdr:colOff>1601724</xdr:colOff>
      <xdr:row>0</xdr:row>
      <xdr:rowOff>1277348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3004DE-2BFE-4C77-AA3F-87025E5A5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76225"/>
          <a:ext cx="1335024" cy="10011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390525</xdr:rowOff>
    </xdr:from>
    <xdr:to>
      <xdr:col>0</xdr:col>
      <xdr:colOff>1706499</xdr:colOff>
      <xdr:row>0</xdr:row>
      <xdr:rowOff>1391648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563AAB-35A7-410A-9C7C-D51E89056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90525"/>
          <a:ext cx="1335024" cy="10011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323850</xdr:rowOff>
    </xdr:from>
    <xdr:to>
      <xdr:col>0</xdr:col>
      <xdr:colOff>1658874</xdr:colOff>
      <xdr:row>0</xdr:row>
      <xdr:rowOff>1324973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80F213-482E-48E1-9887-422AFBD42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23850"/>
          <a:ext cx="1335024" cy="10011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314325</xdr:rowOff>
    </xdr:from>
    <xdr:to>
      <xdr:col>0</xdr:col>
      <xdr:colOff>1582674</xdr:colOff>
      <xdr:row>0</xdr:row>
      <xdr:rowOff>1315448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6F4607-593D-4F43-9BBE-5196CBB44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14325"/>
          <a:ext cx="1335024" cy="10011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76200</xdr:rowOff>
    </xdr:from>
    <xdr:to>
      <xdr:col>7</xdr:col>
      <xdr:colOff>116027</xdr:colOff>
      <xdr:row>23</xdr:row>
      <xdr:rowOff>18586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590550</xdr:colOff>
      <xdr:row>11</xdr:row>
      <xdr:rowOff>76200</xdr:rowOff>
    </xdr:from>
    <xdr:to>
      <xdr:col>15</xdr:col>
      <xdr:colOff>105884</xdr:colOff>
      <xdr:row>22</xdr:row>
      <xdr:rowOff>18628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538164</xdr:colOff>
      <xdr:row>3</xdr:row>
      <xdr:rowOff>1</xdr:rowOff>
    </xdr:from>
    <xdr:to>
      <xdr:col>9</xdr:col>
      <xdr:colOff>119063</xdr:colOff>
      <xdr:row>21</xdr:row>
      <xdr:rowOff>142877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tullowoil-my.sharepoint.com/Users/Laura.Alley/AppData/Local/Microsoft/Windows/Temporary%20Internet%20Files/Content.Outlook/QIDAG643/Balanced%20Scorecard/Scorecard%20Submissions/12%20-%20December,%202015/SSEA%20Balanced%20Scorecard%20-%20December%202015.xlsx?F8F6B75F" TargetMode="External"/><Relationship Id="rId1" Type="http://schemas.openxmlformats.org/officeDocument/2006/relationships/externalLinkPath" Target="file:///\\F8F6B75F\SSEA%20Balanced%20Scorecard%20-%20Decem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lanced Scorecard"/>
      <sheetName val="Data"/>
      <sheetName val="Data Dashboard"/>
      <sheetName val="CTO chart"/>
      <sheetName val="Guidance"/>
    </sheetNames>
    <sheetDataSet>
      <sheetData sheetId="0"/>
      <sheetData sheetId="1"/>
      <sheetData sheetId="2">
        <row r="1">
          <cell r="AZ1">
            <v>41944</v>
          </cell>
          <cell r="BB1">
            <v>42005</v>
          </cell>
          <cell r="BC1">
            <v>42036</v>
          </cell>
          <cell r="BD1">
            <v>42064</v>
          </cell>
          <cell r="BE1">
            <v>42095</v>
          </cell>
          <cell r="BF1">
            <v>42125</v>
          </cell>
          <cell r="BG1">
            <v>42156</v>
          </cell>
          <cell r="BH1">
            <v>42186</v>
          </cell>
          <cell r="BI1">
            <v>42217</v>
          </cell>
          <cell r="BJ1">
            <v>42248</v>
          </cell>
          <cell r="BK1">
            <v>42278</v>
          </cell>
          <cell r="BL1">
            <v>42309</v>
          </cell>
          <cell r="BM1">
            <v>42339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zoomScaleNormal="100" workbookViewId="0">
      <selection activeCell="B10" sqref="B10"/>
    </sheetView>
  </sheetViews>
  <sheetFormatPr defaultColWidth="9.140625" defaultRowHeight="15" x14ac:dyDescent="0.25"/>
  <cols>
    <col min="1" max="1" width="93.42578125" style="1" customWidth="1"/>
    <col min="2" max="5" width="15.5703125" style="1" bestFit="1" customWidth="1"/>
    <col min="6" max="6" width="15.140625" style="1" bestFit="1" customWidth="1"/>
    <col min="7" max="7" width="15.140625" style="43" bestFit="1" customWidth="1"/>
    <col min="8" max="8" width="15.5703125" style="1" bestFit="1" customWidth="1"/>
    <col min="9" max="9" width="15.42578125" style="1" bestFit="1" customWidth="1"/>
    <col min="10" max="11" width="15.5703125" style="1" bestFit="1" customWidth="1"/>
    <col min="12" max="12" width="13.140625" style="1" bestFit="1" customWidth="1"/>
    <col min="13" max="13" width="13" style="1" bestFit="1" customWidth="1"/>
    <col min="14" max="14" width="13.140625" style="1" bestFit="1" customWidth="1"/>
    <col min="15" max="16384" width="9.140625" style="1"/>
  </cols>
  <sheetData>
    <row r="1" spans="1:14" ht="109.5" customHeight="1" x14ac:dyDescent="0.25">
      <c r="A1" s="208" t="s">
        <v>143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ht="29.25" customHeight="1" thickBot="1" x14ac:dyDescent="0.3">
      <c r="A2" s="121"/>
      <c r="B2" s="141">
        <v>2020</v>
      </c>
      <c r="C2" s="122">
        <v>2019</v>
      </c>
      <c r="D2" s="122">
        <v>2018</v>
      </c>
      <c r="E2" s="122">
        <v>2017</v>
      </c>
      <c r="F2" s="122">
        <v>2016</v>
      </c>
      <c r="G2" s="122">
        <v>2015</v>
      </c>
      <c r="H2" s="122">
        <v>2014</v>
      </c>
      <c r="I2" s="122">
        <v>2013</v>
      </c>
      <c r="J2" s="122">
        <v>2012</v>
      </c>
      <c r="K2" s="122">
        <v>2011</v>
      </c>
      <c r="L2" s="122">
        <v>2010</v>
      </c>
      <c r="M2" s="122">
        <v>2009</v>
      </c>
      <c r="N2" s="122">
        <v>2008</v>
      </c>
    </row>
    <row r="3" spans="1:14" ht="29.2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ht="24.95" customHeight="1" x14ac:dyDescent="0.25">
      <c r="A4" s="209" t="s">
        <v>13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1"/>
    </row>
    <row r="5" spans="1:14" ht="20.100000000000001" customHeight="1" x14ac:dyDescent="0.25">
      <c r="A5" s="144" t="s">
        <v>156</v>
      </c>
      <c r="B5" s="178">
        <v>2303281</v>
      </c>
      <c r="C5" s="179">
        <v>1279971</v>
      </c>
      <c r="D5" s="179">
        <v>1235349</v>
      </c>
      <c r="E5" s="179">
        <v>1619055</v>
      </c>
      <c r="F5" s="179">
        <v>772110.38843488984</v>
      </c>
      <c r="G5" s="179">
        <v>758790.0313546001</v>
      </c>
      <c r="H5" s="179">
        <v>803723.33390153002</v>
      </c>
      <c r="I5" s="179">
        <v>693169.66772805271</v>
      </c>
      <c r="J5" s="179">
        <v>537040.06951703585</v>
      </c>
      <c r="K5" s="179">
        <v>1376590</v>
      </c>
      <c r="L5" s="179">
        <v>294732</v>
      </c>
      <c r="M5" s="179">
        <v>87047</v>
      </c>
      <c r="N5" s="179">
        <v>197603</v>
      </c>
    </row>
    <row r="6" spans="1:14" ht="20.100000000000001" customHeight="1" x14ac:dyDescent="0.25">
      <c r="A6" s="144" t="s">
        <v>157</v>
      </c>
      <c r="B6" s="178">
        <v>2032027</v>
      </c>
      <c r="C6" s="179">
        <v>1263258</v>
      </c>
      <c r="D6" s="179">
        <v>1218010.03</v>
      </c>
      <c r="E6" s="179">
        <v>1603384</v>
      </c>
      <c r="F6" s="179">
        <v>754337.58</v>
      </c>
      <c r="G6" s="179">
        <v>752539.25146196305</v>
      </c>
      <c r="H6" s="179">
        <v>799550.62882997724</v>
      </c>
      <c r="I6" s="179">
        <v>686995.66772805271</v>
      </c>
      <c r="J6" s="179"/>
      <c r="K6" s="179"/>
      <c r="L6" s="179"/>
      <c r="M6" s="179"/>
      <c r="N6" s="179"/>
    </row>
    <row r="7" spans="1:14" ht="20.100000000000001" customHeight="1" x14ac:dyDescent="0.25">
      <c r="A7" s="144" t="s">
        <v>158</v>
      </c>
      <c r="B7" s="134">
        <v>271</v>
      </c>
      <c r="C7" s="170">
        <v>239.94489999999999</v>
      </c>
      <c r="D7" s="117"/>
      <c r="E7" s="117"/>
      <c r="F7" s="117"/>
      <c r="G7" s="117"/>
      <c r="H7" s="117"/>
      <c r="I7" s="179"/>
      <c r="J7" s="179"/>
      <c r="K7" s="179"/>
      <c r="L7" s="179"/>
      <c r="M7" s="179"/>
      <c r="N7" s="179"/>
    </row>
    <row r="8" spans="1:14" ht="20.100000000000001" customHeight="1" x14ac:dyDescent="0.25">
      <c r="A8" s="144" t="s">
        <v>159</v>
      </c>
      <c r="B8" s="178">
        <v>1281</v>
      </c>
      <c r="C8" s="179">
        <v>1688</v>
      </c>
      <c r="D8" s="179">
        <v>2996.11</v>
      </c>
      <c r="E8" s="179">
        <v>2927.58</v>
      </c>
      <c r="F8" s="179">
        <v>4763.12</v>
      </c>
      <c r="G8" s="179">
        <v>4630.5198926369776</v>
      </c>
      <c r="H8" s="179">
        <v>4172.7050715527439</v>
      </c>
      <c r="I8" s="179">
        <v>6174</v>
      </c>
      <c r="J8" s="179"/>
      <c r="K8" s="179"/>
      <c r="L8" s="179"/>
      <c r="M8" s="179"/>
      <c r="N8" s="179"/>
    </row>
    <row r="9" spans="1:14" ht="20.100000000000001" customHeight="1" x14ac:dyDescent="0.25">
      <c r="A9" s="144" t="s">
        <v>160</v>
      </c>
      <c r="B9" s="178">
        <v>566</v>
      </c>
      <c r="C9" s="179">
        <v>712.87017000000003</v>
      </c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</row>
    <row r="10" spans="1:14" ht="20.100000000000001" customHeight="1" x14ac:dyDescent="0.25">
      <c r="A10" s="144" t="s">
        <v>167</v>
      </c>
      <c r="B10" s="178">
        <v>324104</v>
      </c>
      <c r="C10" s="179">
        <v>15026</v>
      </c>
      <c r="D10" s="179">
        <v>14343</v>
      </c>
      <c r="E10" s="179">
        <v>12743.43</v>
      </c>
      <c r="F10" s="179">
        <v>13009.68843488992</v>
      </c>
      <c r="G10" s="179">
        <v>1620.26</v>
      </c>
      <c r="H10" s="179"/>
      <c r="I10" s="179"/>
      <c r="J10" s="179"/>
      <c r="K10" s="179"/>
      <c r="L10" s="179"/>
      <c r="M10" s="179"/>
      <c r="N10" s="179"/>
    </row>
    <row r="11" spans="1:14" ht="20.100000000000001" customHeight="1" x14ac:dyDescent="0.25">
      <c r="A11" s="144" t="s">
        <v>168</v>
      </c>
      <c r="B11" s="178">
        <v>220</v>
      </c>
      <c r="C11" s="179">
        <v>134</v>
      </c>
      <c r="D11" s="179">
        <v>139.17678916151274</v>
      </c>
      <c r="E11" s="179">
        <v>185.35564790374812</v>
      </c>
      <c r="F11" s="179">
        <v>142.10890738593295</v>
      </c>
      <c r="G11" s="179">
        <v>122.06523074310438</v>
      </c>
      <c r="H11" s="179">
        <v>123.83847859400814</v>
      </c>
      <c r="I11" s="179">
        <v>99.784026159323417</v>
      </c>
      <c r="J11" s="179">
        <v>98.208427700895157</v>
      </c>
      <c r="K11" s="179">
        <v>260.93</v>
      </c>
      <c r="L11" s="179">
        <v>197.6</v>
      </c>
      <c r="M11" s="179">
        <v>90</v>
      </c>
      <c r="N11" s="179">
        <v>89</v>
      </c>
    </row>
    <row r="12" spans="1:14" ht="20.100000000000001" customHeight="1" x14ac:dyDescent="0.25">
      <c r="A12" s="144" t="s">
        <v>170</v>
      </c>
      <c r="B12" s="178">
        <v>29</v>
      </c>
      <c r="C12" s="179">
        <v>17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</row>
    <row r="13" spans="1:14" ht="20.100000000000001" customHeight="1" x14ac:dyDescent="0.25">
      <c r="A13" s="144" t="s">
        <v>161</v>
      </c>
      <c r="B13" s="178">
        <v>1796787</v>
      </c>
      <c r="C13" s="179">
        <v>1032601</v>
      </c>
      <c r="D13" s="179">
        <v>998140.97</v>
      </c>
      <c r="E13" s="179">
        <v>1306254</v>
      </c>
      <c r="F13" s="179">
        <v>653812.51232771797</v>
      </c>
      <c r="G13" s="179">
        <v>656931.99554453767</v>
      </c>
      <c r="H13" s="179">
        <v>685204.07475452975</v>
      </c>
      <c r="I13" s="179">
        <v>587909.42242741142</v>
      </c>
      <c r="J13" s="179">
        <v>464844</v>
      </c>
      <c r="K13" s="179">
        <v>1223983</v>
      </c>
      <c r="L13" s="179">
        <v>265437</v>
      </c>
      <c r="M13" s="179">
        <v>86543</v>
      </c>
      <c r="N13" s="179">
        <v>193109</v>
      </c>
    </row>
    <row r="14" spans="1:14" ht="20.100000000000001" customHeight="1" x14ac:dyDescent="0.25">
      <c r="A14" s="144" t="s">
        <v>162</v>
      </c>
      <c r="B14" s="178">
        <v>7949</v>
      </c>
      <c r="C14" s="179">
        <v>10231</v>
      </c>
      <c r="D14" s="179">
        <v>9685.6299999999992</v>
      </c>
      <c r="E14" s="179">
        <v>13314.87</v>
      </c>
      <c r="F14" s="179">
        <v>2740.997580520986</v>
      </c>
      <c r="G14" s="179">
        <v>2073.3486587252328</v>
      </c>
      <c r="H14" s="179">
        <v>2190.5647216629686</v>
      </c>
      <c r="I14" s="179">
        <v>2578.3500000000004</v>
      </c>
      <c r="J14" s="179">
        <v>1931.2800000000002</v>
      </c>
      <c r="K14" s="179">
        <v>7267</v>
      </c>
      <c r="L14" s="179">
        <v>1395</v>
      </c>
      <c r="M14" s="179">
        <v>24</v>
      </c>
      <c r="N14" s="179">
        <v>214</v>
      </c>
    </row>
    <row r="15" spans="1:14" ht="20.100000000000001" customHeight="1" x14ac:dyDescent="0.25">
      <c r="A15" s="144" t="s">
        <v>136</v>
      </c>
      <c r="B15" s="178">
        <v>78</v>
      </c>
      <c r="C15" s="179">
        <v>129.16</v>
      </c>
      <c r="D15" s="179">
        <v>60.54</v>
      </c>
      <c r="E15" s="179">
        <v>63.45</v>
      </c>
      <c r="F15" s="179">
        <v>21.98</v>
      </c>
      <c r="G15" s="179">
        <v>29.846789021369865</v>
      </c>
      <c r="H15" s="180">
        <v>41.844543110105718</v>
      </c>
      <c r="I15" s="171">
        <v>43.751908429816837</v>
      </c>
      <c r="J15" s="170">
        <v>33.76</v>
      </c>
      <c r="K15" s="117"/>
      <c r="L15" s="117"/>
      <c r="M15" s="117"/>
      <c r="N15" s="117"/>
    </row>
    <row r="16" spans="1:14" ht="20.100000000000001" customHeight="1" x14ac:dyDescent="0.25">
      <c r="A16" s="144" t="s">
        <v>163</v>
      </c>
      <c r="B16" s="178">
        <v>195</v>
      </c>
      <c r="C16" s="179">
        <v>108</v>
      </c>
      <c r="D16" s="179">
        <v>112.45246451959143</v>
      </c>
      <c r="E16" s="179">
        <v>149.54498457520759</v>
      </c>
      <c r="F16" s="179">
        <v>122.39048721845941</v>
      </c>
      <c r="G16" s="179">
        <v>105.90575285137125</v>
      </c>
      <c r="H16" s="179">
        <v>105.56948599177404</v>
      </c>
      <c r="I16" s="170">
        <v>84.631471799808821</v>
      </c>
      <c r="J16" s="170">
        <v>85.01</v>
      </c>
      <c r="K16" s="117">
        <v>232</v>
      </c>
      <c r="L16" s="117">
        <v>178</v>
      </c>
      <c r="M16" s="117">
        <v>89</v>
      </c>
      <c r="N16" s="117">
        <v>88</v>
      </c>
    </row>
    <row r="17" spans="1:14" ht="20.100000000000001" customHeight="1" x14ac:dyDescent="0.25">
      <c r="A17" s="144" t="s">
        <v>164</v>
      </c>
      <c r="B17" s="134">
        <v>0.86</v>
      </c>
      <c r="C17" s="169">
        <v>1.0747178067831999</v>
      </c>
      <c r="D17" s="169">
        <v>1.0912015403243995</v>
      </c>
      <c r="E17" s="169">
        <v>1.5243375551545828</v>
      </c>
      <c r="F17" s="169">
        <v>0.51312635348321423</v>
      </c>
      <c r="G17" s="169">
        <v>0.33424971784785695</v>
      </c>
      <c r="H17" s="169">
        <v>0.33752435813402049</v>
      </c>
      <c r="I17" s="169">
        <v>3.7116186097864289E-2</v>
      </c>
      <c r="J17" s="169">
        <v>3.5317285062314747E-2</v>
      </c>
      <c r="K17" s="117">
        <v>1.38</v>
      </c>
      <c r="L17" s="117">
        <v>0.93</v>
      </c>
      <c r="M17" s="117">
        <v>0.02</v>
      </c>
      <c r="N17" s="117">
        <v>0.1</v>
      </c>
    </row>
    <row r="18" spans="1:14" ht="20.100000000000001" customHeight="1" x14ac:dyDescent="0.25">
      <c r="A18" s="144" t="s">
        <v>165</v>
      </c>
      <c r="B18" s="134">
        <v>0.01</v>
      </c>
      <c r="C18" s="169">
        <v>1.4345324462866923E-2</v>
      </c>
      <c r="D18" s="169">
        <v>6.8205518124519679E-3</v>
      </c>
      <c r="E18" s="169">
        <v>7.264000164820106E-3</v>
      </c>
      <c r="F18" s="169">
        <v>4.1156316796131069E-3</v>
      </c>
      <c r="G18" s="169">
        <v>4.8116754348451734E-3</v>
      </c>
      <c r="H18" s="169">
        <v>6.4474481922304804E-3</v>
      </c>
      <c r="I18" s="117">
        <v>0.01</v>
      </c>
      <c r="J18" s="169">
        <v>1.4E-2</v>
      </c>
      <c r="K18" s="117"/>
      <c r="L18" s="117"/>
      <c r="M18" s="117"/>
      <c r="N18" s="117"/>
    </row>
    <row r="19" spans="1:14" ht="24.95" customHeight="1" x14ac:dyDescent="0.25">
      <c r="A19" s="209" t="s">
        <v>10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1"/>
    </row>
    <row r="20" spans="1:14" ht="20.100000000000001" customHeight="1" x14ac:dyDescent="0.25">
      <c r="A20" s="144" t="s">
        <v>11</v>
      </c>
      <c r="B20" s="178">
        <v>424174.88</v>
      </c>
      <c r="C20" s="179">
        <v>128374.76000000001</v>
      </c>
      <c r="D20" s="179">
        <v>142258.51999999999</v>
      </c>
      <c r="E20" s="179">
        <v>290796.90999999997</v>
      </c>
      <c r="F20" s="179">
        <v>149217.43</v>
      </c>
      <c r="G20" s="179">
        <v>110638.34540000001</v>
      </c>
      <c r="H20" s="179">
        <v>117516.09020000001</v>
      </c>
      <c r="I20" s="179">
        <v>80694.58</v>
      </c>
      <c r="J20" s="179">
        <v>30246</v>
      </c>
      <c r="K20" s="179">
        <v>911665</v>
      </c>
      <c r="L20" s="179">
        <v>88719</v>
      </c>
      <c r="M20" s="179">
        <v>168685</v>
      </c>
      <c r="N20" s="179">
        <v>5308</v>
      </c>
    </row>
    <row r="21" spans="1:14" ht="20.100000000000001" customHeight="1" x14ac:dyDescent="0.25">
      <c r="A21" s="144" t="s">
        <v>166</v>
      </c>
      <c r="B21" s="172">
        <v>45.921264858756018</v>
      </c>
      <c r="C21" s="170">
        <v>13.482521304946706</v>
      </c>
      <c r="D21" s="170">
        <v>16.03</v>
      </c>
      <c r="E21" s="170">
        <v>33.29</v>
      </c>
      <c r="F21" s="170">
        <v>27.934134745937477</v>
      </c>
      <c r="G21" s="170">
        <v>17.836284108549719</v>
      </c>
      <c r="H21" s="170">
        <v>18.106994293719517</v>
      </c>
      <c r="I21" s="170">
        <v>11.62</v>
      </c>
      <c r="J21" s="170">
        <v>5.53</v>
      </c>
      <c r="K21" s="170">
        <v>172.91</v>
      </c>
      <c r="L21" s="170">
        <v>59.36</v>
      </c>
      <c r="M21" s="170">
        <v>174.16</v>
      </c>
      <c r="N21" s="170">
        <v>167.61</v>
      </c>
    </row>
    <row r="22" spans="1:14" ht="20.100000000000001" customHeight="1" x14ac:dyDescent="0.25">
      <c r="A22" s="209" t="s">
        <v>27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1"/>
    </row>
    <row r="23" spans="1:14" ht="20.100000000000001" customHeight="1" x14ac:dyDescent="0.25">
      <c r="A23" s="144" t="s">
        <v>137</v>
      </c>
      <c r="B23" s="178">
        <v>82961.911999999997</v>
      </c>
      <c r="C23" s="179">
        <v>95111</v>
      </c>
      <c r="D23" s="179">
        <v>96214.82</v>
      </c>
      <c r="E23" s="179">
        <v>89365.85</v>
      </c>
      <c r="F23" s="179">
        <v>56728.39</v>
      </c>
      <c r="G23" s="179">
        <v>70465.978499999997</v>
      </c>
      <c r="H23" s="179">
        <v>59220.229999999996</v>
      </c>
      <c r="I23" s="179">
        <v>13013.4</v>
      </c>
      <c r="J23" s="179"/>
      <c r="K23" s="179"/>
      <c r="L23" s="179"/>
      <c r="M23" s="179"/>
      <c r="N23" s="179"/>
    </row>
    <row r="24" spans="1:14" ht="20.100000000000001" customHeight="1" x14ac:dyDescent="0.25">
      <c r="A24" s="144" t="s">
        <v>138</v>
      </c>
      <c r="B24" s="178">
        <v>12998730.09</v>
      </c>
      <c r="C24" s="179">
        <v>13709710.67</v>
      </c>
      <c r="D24" s="179">
        <v>13412811.300000001</v>
      </c>
      <c r="E24" s="179">
        <v>12567126.710000001</v>
      </c>
      <c r="F24" s="179">
        <v>9080888</v>
      </c>
      <c r="G24" s="179">
        <v>8004939.7199999997</v>
      </c>
      <c r="H24" s="179">
        <v>9885132.807</v>
      </c>
      <c r="I24" s="179">
        <v>7295571</v>
      </c>
      <c r="J24" s="179">
        <v>11430092</v>
      </c>
      <c r="K24" s="179">
        <v>10304157</v>
      </c>
      <c r="L24" s="179"/>
      <c r="M24" s="179"/>
      <c r="N24" s="179"/>
    </row>
    <row r="25" spans="1:14" ht="20.100000000000001" customHeight="1" x14ac:dyDescent="0.25">
      <c r="A25" s="144" t="s">
        <v>40</v>
      </c>
      <c r="B25" s="178">
        <v>16614.075000000001</v>
      </c>
      <c r="C25" s="179">
        <v>33397.229999999996</v>
      </c>
      <c r="D25" s="179">
        <v>58401.46</v>
      </c>
      <c r="E25" s="179">
        <v>60997.8</v>
      </c>
      <c r="F25" s="179">
        <v>46322</v>
      </c>
      <c r="G25" s="179">
        <v>113846.751</v>
      </c>
      <c r="H25" s="179">
        <v>129956.048</v>
      </c>
      <c r="I25" s="179">
        <v>180336.89</v>
      </c>
      <c r="J25" s="179">
        <v>143569</v>
      </c>
      <c r="K25" s="179">
        <v>100521</v>
      </c>
      <c r="L25" s="179"/>
      <c r="M25" s="179"/>
      <c r="N25" s="179"/>
    </row>
    <row r="26" spans="1:14" ht="20.100000000000001" customHeight="1" x14ac:dyDescent="0.25">
      <c r="A26" s="144" t="s">
        <v>139</v>
      </c>
      <c r="B26" s="178">
        <v>2021</v>
      </c>
      <c r="C26" s="179">
        <v>0</v>
      </c>
      <c r="D26" s="179" t="s">
        <v>76</v>
      </c>
      <c r="E26" s="179" t="s">
        <v>76</v>
      </c>
      <c r="F26" s="179" t="s">
        <v>76</v>
      </c>
      <c r="G26" s="179">
        <v>0</v>
      </c>
      <c r="H26" s="179">
        <v>11695</v>
      </c>
      <c r="I26" s="179">
        <v>35900.22</v>
      </c>
      <c r="J26" s="179">
        <v>42342</v>
      </c>
      <c r="K26" s="179">
        <v>3562</v>
      </c>
      <c r="L26" s="179"/>
      <c r="M26" s="179">
        <v>0</v>
      </c>
      <c r="N26" s="179"/>
    </row>
    <row r="27" spans="1:14" ht="20.100000000000001" customHeight="1" x14ac:dyDescent="0.25">
      <c r="A27" s="144" t="s">
        <v>42</v>
      </c>
      <c r="B27" s="178">
        <v>0</v>
      </c>
      <c r="C27" s="179">
        <v>5501</v>
      </c>
      <c r="D27" s="179">
        <v>3621.9</v>
      </c>
      <c r="E27" s="179">
        <v>1536.9</v>
      </c>
      <c r="F27" s="179" t="s">
        <v>76</v>
      </c>
      <c r="G27" s="179">
        <v>9.859</v>
      </c>
      <c r="H27" s="179">
        <v>3643.0610000000001</v>
      </c>
      <c r="I27" s="179">
        <v>31740.04</v>
      </c>
      <c r="J27" s="179">
        <v>58291</v>
      </c>
      <c r="K27" s="179"/>
      <c r="L27" s="179"/>
      <c r="M27" s="179"/>
      <c r="N27" s="179"/>
    </row>
    <row r="28" spans="1:14" ht="20.100000000000001" customHeight="1" x14ac:dyDescent="0.25">
      <c r="A28" s="144" t="s">
        <v>140</v>
      </c>
      <c r="B28" s="178">
        <v>13100327.077</v>
      </c>
      <c r="C28" s="179">
        <v>13843720</v>
      </c>
      <c r="D28" s="179">
        <v>13571049.48</v>
      </c>
      <c r="E28" s="179">
        <v>12719027.260000002</v>
      </c>
      <c r="F28" s="179">
        <v>9183938.3900000006</v>
      </c>
      <c r="G28" s="179">
        <v>8189262.3085000003</v>
      </c>
      <c r="H28" s="179">
        <v>10089647.146000002</v>
      </c>
      <c r="I28" s="179">
        <v>7556561.5499999998</v>
      </c>
      <c r="J28" s="179">
        <v>11674294</v>
      </c>
      <c r="K28" s="179">
        <v>10408240</v>
      </c>
      <c r="L28" s="179">
        <v>107423</v>
      </c>
      <c r="M28" s="179">
        <v>71683</v>
      </c>
      <c r="N28" s="179">
        <v>62380</v>
      </c>
    </row>
    <row r="29" spans="1:14" ht="20.100000000000001" customHeight="1" x14ac:dyDescent="0.25">
      <c r="A29" s="144" t="s">
        <v>141</v>
      </c>
      <c r="B29" s="178">
        <v>12369.236999999999</v>
      </c>
      <c r="C29" s="179">
        <v>2282</v>
      </c>
      <c r="D29" s="179">
        <v>554</v>
      </c>
      <c r="E29" s="179">
        <v>2308</v>
      </c>
      <c r="F29" s="179">
        <v>4722</v>
      </c>
      <c r="G29" s="179">
        <v>5451</v>
      </c>
      <c r="H29" s="179">
        <v>11250</v>
      </c>
      <c r="I29" s="179">
        <v>21566.95</v>
      </c>
      <c r="J29" s="179"/>
      <c r="K29" s="179"/>
      <c r="L29" s="179"/>
      <c r="M29" s="179"/>
      <c r="N29" s="179"/>
    </row>
    <row r="30" spans="1:14" ht="20.100000000000001" customHeight="1" x14ac:dyDescent="0.25">
      <c r="A30" s="144" t="s">
        <v>142</v>
      </c>
      <c r="B30" s="178">
        <v>12369.236999999999</v>
      </c>
      <c r="C30" s="179">
        <v>2282</v>
      </c>
      <c r="D30" s="179">
        <v>554</v>
      </c>
      <c r="E30" s="179">
        <v>2308</v>
      </c>
      <c r="F30" s="179">
        <v>4722</v>
      </c>
      <c r="G30" s="179">
        <v>5451</v>
      </c>
      <c r="H30" s="179">
        <v>11250</v>
      </c>
      <c r="I30" s="179">
        <v>21566.95</v>
      </c>
      <c r="J30" s="179"/>
      <c r="K30" s="179"/>
      <c r="L30" s="179"/>
      <c r="M30" s="179"/>
      <c r="N30" s="179"/>
    </row>
    <row r="31" spans="1:14" ht="24.95" customHeight="1" x14ac:dyDescent="0.25">
      <c r="A31" s="209" t="s">
        <v>0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1"/>
    </row>
    <row r="32" spans="1:14" ht="20.100000000000001" customHeight="1" x14ac:dyDescent="0.25">
      <c r="A32" s="144" t="s">
        <v>22</v>
      </c>
      <c r="B32" s="178">
        <v>60704.726309999998</v>
      </c>
      <c r="C32" s="179">
        <v>80475</v>
      </c>
      <c r="D32" s="179">
        <v>64026.36</v>
      </c>
      <c r="E32" s="179">
        <v>39407.4</v>
      </c>
      <c r="F32" s="179">
        <v>58554.179949999998</v>
      </c>
      <c r="G32" s="179">
        <v>72379.636647815831</v>
      </c>
      <c r="H32" s="179">
        <v>75799</v>
      </c>
      <c r="I32" s="179">
        <v>34156.61</v>
      </c>
      <c r="J32" s="179">
        <v>54692</v>
      </c>
      <c r="K32" s="179">
        <v>32707</v>
      </c>
      <c r="L32" s="117"/>
      <c r="M32" s="117"/>
      <c r="N32" s="117"/>
    </row>
    <row r="33" spans="1:14" ht="20.100000000000001" customHeight="1" x14ac:dyDescent="0.25">
      <c r="A33" s="144" t="s">
        <v>77</v>
      </c>
      <c r="B33" s="178">
        <v>9.7818445629361435</v>
      </c>
      <c r="C33" s="179">
        <v>27</v>
      </c>
      <c r="D33" s="179">
        <v>18</v>
      </c>
      <c r="E33" s="179">
        <v>5</v>
      </c>
      <c r="F33" s="179">
        <v>27.953982899217401</v>
      </c>
      <c r="G33" s="179">
        <v>70.928830242152102</v>
      </c>
      <c r="H33" s="179">
        <v>63.819519054527703</v>
      </c>
      <c r="I33" s="179">
        <v>83.38</v>
      </c>
      <c r="J33" s="179">
        <v>72.150000000000006</v>
      </c>
      <c r="K33" s="179">
        <v>84.29</v>
      </c>
      <c r="L33" s="117"/>
      <c r="M33" s="117"/>
      <c r="N33" s="117"/>
    </row>
    <row r="34" spans="1:14" ht="20.100000000000001" customHeight="1" x14ac:dyDescent="0.25">
      <c r="A34" s="144" t="s">
        <v>24</v>
      </c>
      <c r="B34" s="178">
        <v>5938.0419700000011</v>
      </c>
      <c r="C34" s="179">
        <v>21419</v>
      </c>
      <c r="D34" s="179">
        <v>10982.83</v>
      </c>
      <c r="E34" s="179">
        <v>1128.68</v>
      </c>
      <c r="F34" s="179">
        <v>14071.362199999998</v>
      </c>
      <c r="G34" s="179">
        <v>50978.731177815826</v>
      </c>
      <c r="H34" s="179">
        <v>45923.819215687639</v>
      </c>
      <c r="I34" s="179">
        <v>28480</v>
      </c>
      <c r="J34" s="179">
        <v>39460.277999999998</v>
      </c>
      <c r="K34" s="179">
        <v>27568.730300000003</v>
      </c>
      <c r="L34" s="117"/>
      <c r="M34" s="117"/>
      <c r="N34" s="117"/>
    </row>
    <row r="35" spans="1:14" ht="20.100000000000001" customHeight="1" x14ac:dyDescent="0.25">
      <c r="A35" s="144" t="s">
        <v>25</v>
      </c>
      <c r="B35" s="178">
        <v>5958.4233299999996</v>
      </c>
      <c r="C35" s="179">
        <v>21483</v>
      </c>
      <c r="D35" s="179">
        <v>11165.36</v>
      </c>
      <c r="E35" s="179">
        <v>1137.05</v>
      </c>
      <c r="F35" s="179">
        <v>8903.1299999999992</v>
      </c>
      <c r="G35" s="179">
        <v>50486.546297815825</v>
      </c>
      <c r="H35" s="179">
        <v>45881.851515687631</v>
      </c>
      <c r="I35" s="179">
        <v>29571.87</v>
      </c>
      <c r="J35" s="179"/>
      <c r="K35" s="179"/>
      <c r="L35" s="117"/>
      <c r="M35" s="117"/>
      <c r="N35" s="117"/>
    </row>
    <row r="36" spans="1:14" s="43" customFormat="1" ht="20.100000000000001" customHeight="1" x14ac:dyDescent="0.25">
      <c r="A36" s="177" t="s">
        <v>49</v>
      </c>
      <c r="B36" s="178">
        <v>96.263970891776168</v>
      </c>
      <c r="C36" s="179">
        <v>97</v>
      </c>
      <c r="D36" s="179">
        <v>97</v>
      </c>
      <c r="E36" s="179">
        <v>31</v>
      </c>
      <c r="F36" s="179">
        <v>74.356771158008499</v>
      </c>
      <c r="G36" s="179">
        <v>99.489818934175801</v>
      </c>
      <c r="H36" s="179">
        <v>97.851474455726901</v>
      </c>
      <c r="I36" s="179">
        <v>87</v>
      </c>
      <c r="J36" s="179"/>
      <c r="K36" s="179"/>
      <c r="L36" s="118"/>
      <c r="M36" s="118"/>
      <c r="N36" s="118"/>
    </row>
    <row r="37" spans="1:14" ht="20.100000000000001" customHeight="1" x14ac:dyDescent="0.25">
      <c r="A37" s="144" t="s">
        <v>51</v>
      </c>
      <c r="B37" s="178">
        <v>54746.30298</v>
      </c>
      <c r="C37" s="179">
        <v>58993</v>
      </c>
      <c r="D37" s="179">
        <v>52861</v>
      </c>
      <c r="E37" s="179">
        <v>38270.35</v>
      </c>
      <c r="F37" s="179">
        <v>49651.049950000001</v>
      </c>
      <c r="G37" s="179">
        <v>21893.090350000002</v>
      </c>
      <c r="H37" s="179">
        <v>29916.803680000001</v>
      </c>
      <c r="I37" s="179">
        <v>4584</v>
      </c>
      <c r="J37" s="179"/>
      <c r="K37" s="179"/>
      <c r="L37" s="117"/>
      <c r="M37" s="117"/>
      <c r="N37" s="117"/>
    </row>
    <row r="38" spans="1:14" ht="20.100000000000001" customHeight="1" x14ac:dyDescent="0.25">
      <c r="A38" s="144" t="s">
        <v>54</v>
      </c>
      <c r="B38" s="172">
        <v>0.36938945461555256</v>
      </c>
      <c r="C38" s="117">
        <v>1</v>
      </c>
      <c r="D38" s="117">
        <v>0</v>
      </c>
      <c r="E38" s="117">
        <v>2</v>
      </c>
      <c r="F38" s="170">
        <v>15.012998001557699</v>
      </c>
      <c r="G38" s="173">
        <v>3.4406370779981299</v>
      </c>
      <c r="H38" s="170">
        <v>3.6780671068461399</v>
      </c>
      <c r="I38" s="179">
        <v>51.75</v>
      </c>
      <c r="J38" s="179"/>
      <c r="K38" s="179"/>
      <c r="L38" s="117"/>
      <c r="M38" s="117"/>
      <c r="N38" s="117"/>
    </row>
    <row r="39" spans="1:14" ht="20.100000000000001" customHeight="1" x14ac:dyDescent="0.25">
      <c r="A39" s="209" t="s">
        <v>37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1"/>
    </row>
    <row r="40" spans="1:14" ht="20.100000000000001" customHeight="1" x14ac:dyDescent="0.25">
      <c r="A40" s="144" t="s">
        <v>5</v>
      </c>
      <c r="B40" s="134">
        <v>3</v>
      </c>
      <c r="C40" s="117">
        <v>1</v>
      </c>
      <c r="D40" s="117">
        <v>0</v>
      </c>
      <c r="E40" s="117">
        <v>3</v>
      </c>
      <c r="F40" s="117">
        <v>2</v>
      </c>
      <c r="G40" s="118">
        <v>7</v>
      </c>
      <c r="H40" s="117">
        <v>15</v>
      </c>
      <c r="I40" s="117">
        <v>10</v>
      </c>
      <c r="J40" s="117">
        <v>5</v>
      </c>
      <c r="K40" s="117">
        <v>14</v>
      </c>
      <c r="L40" s="117">
        <v>4</v>
      </c>
      <c r="M40" s="117">
        <v>5</v>
      </c>
      <c r="N40" s="117">
        <v>6</v>
      </c>
    </row>
    <row r="41" spans="1:14" ht="20.100000000000001" customHeight="1" x14ac:dyDescent="0.25">
      <c r="A41" s="144" t="s">
        <v>4</v>
      </c>
      <c r="B41" s="172">
        <v>3.5599999999999996</v>
      </c>
      <c r="C41" s="117">
        <v>344</v>
      </c>
      <c r="D41" s="117">
        <v>0</v>
      </c>
      <c r="E41" s="170">
        <v>6.44</v>
      </c>
      <c r="F41" s="170">
        <v>4.8499999999999996</v>
      </c>
      <c r="G41" s="173">
        <v>24.713079999999998</v>
      </c>
      <c r="H41" s="170">
        <v>715.85</v>
      </c>
      <c r="I41" s="170">
        <v>23.29</v>
      </c>
      <c r="J41" s="170">
        <v>38.86</v>
      </c>
      <c r="K41" s="117">
        <v>311</v>
      </c>
      <c r="L41" s="170">
        <v>4.59</v>
      </c>
      <c r="M41" s="170">
        <v>0.94</v>
      </c>
      <c r="N41" s="117" t="s">
        <v>38</v>
      </c>
    </row>
    <row r="42" spans="1:14" ht="24.95" customHeight="1" x14ac:dyDescent="0.25">
      <c r="A42" s="209" t="s">
        <v>7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1"/>
    </row>
    <row r="43" spans="1:14" ht="20.100000000000001" customHeight="1" x14ac:dyDescent="0.25">
      <c r="A43" s="144" t="s">
        <v>79</v>
      </c>
      <c r="B43" s="178">
        <v>9654551.2309600003</v>
      </c>
      <c r="C43" s="179">
        <v>10304896</v>
      </c>
      <c r="D43" s="179">
        <v>9744372.9700000007</v>
      </c>
      <c r="E43" s="179">
        <v>8036830.8499999996</v>
      </c>
      <c r="F43" s="179">
        <v>7318373.3799999999</v>
      </c>
      <c r="G43" s="179">
        <v>5158200.0193856815</v>
      </c>
      <c r="H43" s="179">
        <v>5375435.6326098023</v>
      </c>
      <c r="I43" s="179">
        <v>5798539</v>
      </c>
      <c r="J43" s="179">
        <v>5685961</v>
      </c>
      <c r="K43" s="117"/>
      <c r="L43" s="117"/>
      <c r="M43" s="117"/>
      <c r="N43" s="117"/>
    </row>
    <row r="44" spans="1:14" ht="20.100000000000001" customHeight="1" x14ac:dyDescent="0.25">
      <c r="A44" s="144" t="s">
        <v>154</v>
      </c>
      <c r="B44" s="178">
        <v>26818</v>
      </c>
      <c r="C44" s="179">
        <v>2862</v>
      </c>
      <c r="D44" s="179">
        <v>2706</v>
      </c>
      <c r="E44" s="179">
        <v>2232</v>
      </c>
      <c r="F44" s="179">
        <v>2033</v>
      </c>
      <c r="G44" s="179">
        <v>1433</v>
      </c>
      <c r="H44" s="179"/>
      <c r="I44" s="179"/>
      <c r="J44" s="179"/>
      <c r="K44" s="117"/>
      <c r="L44" s="117"/>
      <c r="M44" s="117"/>
      <c r="N44" s="117"/>
    </row>
    <row r="45" spans="1:14" ht="20.100000000000001" customHeight="1" x14ac:dyDescent="0.25">
      <c r="A45" s="144" t="s">
        <v>80</v>
      </c>
      <c r="B45" s="178">
        <v>12988.885490000001</v>
      </c>
      <c r="C45" s="179">
        <v>14555.90841</v>
      </c>
      <c r="D45" s="179"/>
      <c r="E45" s="179"/>
      <c r="F45" s="179"/>
      <c r="G45" s="179"/>
      <c r="H45" s="179"/>
      <c r="I45" s="179"/>
      <c r="J45" s="179"/>
      <c r="K45" s="117"/>
      <c r="L45" s="117"/>
      <c r="M45" s="117"/>
      <c r="N45" s="117"/>
    </row>
    <row r="46" spans="1:14" ht="20.100000000000001" customHeight="1" x14ac:dyDescent="0.25">
      <c r="A46" s="144" t="s">
        <v>155</v>
      </c>
      <c r="B46" s="178">
        <v>4</v>
      </c>
      <c r="C46" s="179">
        <v>4</v>
      </c>
      <c r="D46" s="179"/>
      <c r="E46" s="179"/>
      <c r="F46" s="179"/>
      <c r="G46" s="179"/>
      <c r="H46" s="179"/>
      <c r="I46" s="179"/>
      <c r="J46" s="179"/>
      <c r="K46" s="117"/>
      <c r="L46" s="117"/>
      <c r="M46" s="117"/>
      <c r="N46" s="117"/>
    </row>
    <row r="47" spans="1:14" ht="20.100000000000001" customHeight="1" x14ac:dyDescent="0.25">
      <c r="A47" s="144" t="s">
        <v>78</v>
      </c>
      <c r="B47" s="178">
        <v>1045.2038182207846</v>
      </c>
      <c r="C47" s="179">
        <v>1081.8620524801875</v>
      </c>
      <c r="D47" s="179">
        <v>1097.8196359999999</v>
      </c>
      <c r="E47" s="179">
        <v>920.08</v>
      </c>
      <c r="F47" s="179">
        <v>1370.03</v>
      </c>
      <c r="G47" s="179">
        <v>831.56631366695831</v>
      </c>
      <c r="H47" s="179">
        <v>828.2523879093643</v>
      </c>
      <c r="I47" s="170">
        <v>828.81</v>
      </c>
      <c r="J47" s="117">
        <v>1040</v>
      </c>
      <c r="K47" s="117"/>
      <c r="L47" s="117"/>
      <c r="M47" s="117"/>
      <c r="N47" s="117"/>
    </row>
    <row r="48" spans="1:14" ht="20.100000000000001" customHeight="1" x14ac:dyDescent="0.25">
      <c r="A48" s="144" t="s">
        <v>81</v>
      </c>
      <c r="B48" s="178">
        <v>290336.7166253695</v>
      </c>
      <c r="C48" s="179"/>
      <c r="D48" s="179"/>
      <c r="E48" s="179"/>
      <c r="F48" s="179"/>
      <c r="G48" s="179"/>
      <c r="H48" s="179"/>
      <c r="I48" s="117"/>
      <c r="J48" s="117"/>
      <c r="K48" s="117"/>
      <c r="L48" s="117"/>
      <c r="M48" s="117"/>
      <c r="N48" s="117"/>
    </row>
    <row r="49" spans="1:14" ht="20.100000000000001" customHeight="1" thickBot="1" x14ac:dyDescent="0.3">
      <c r="A49" s="145" t="s">
        <v>6</v>
      </c>
      <c r="B49" s="135">
        <v>0</v>
      </c>
      <c r="C49" s="119">
        <v>0</v>
      </c>
      <c r="D49" s="119">
        <v>0</v>
      </c>
      <c r="E49" s="119">
        <v>0</v>
      </c>
      <c r="F49" s="119">
        <v>0</v>
      </c>
      <c r="G49" s="120">
        <v>0</v>
      </c>
      <c r="H49" s="119">
        <v>80000</v>
      </c>
      <c r="I49" s="119">
        <v>0</v>
      </c>
      <c r="J49" s="119">
        <v>0</v>
      </c>
      <c r="K49" s="119"/>
      <c r="L49" s="119"/>
      <c r="M49" s="119"/>
      <c r="N49" s="119"/>
    </row>
    <row r="50" spans="1:14" ht="20.100000000000001" customHeight="1" x14ac:dyDescent="0.25">
      <c r="A50" s="114"/>
      <c r="B50" s="114"/>
      <c r="C50" s="114"/>
      <c r="D50" s="114"/>
      <c r="E50" s="114"/>
      <c r="F50" s="114"/>
      <c r="G50" s="115"/>
      <c r="H50" s="114"/>
      <c r="I50" s="114"/>
      <c r="J50" s="114"/>
      <c r="K50" s="114"/>
      <c r="L50" s="114"/>
      <c r="M50" s="114"/>
      <c r="N50" s="114"/>
    </row>
    <row r="51" spans="1:14" x14ac:dyDescent="0.25">
      <c r="A51" s="1" t="s">
        <v>171</v>
      </c>
    </row>
    <row r="52" spans="1:14" x14ac:dyDescent="0.25">
      <c r="A52" s="1" t="s">
        <v>169</v>
      </c>
    </row>
  </sheetData>
  <mergeCells count="7">
    <mergeCell ref="A1:N1"/>
    <mergeCell ref="A4:N4"/>
    <mergeCell ref="A19:N19"/>
    <mergeCell ref="A31:N31"/>
    <mergeCell ref="A42:N42"/>
    <mergeCell ref="A22:N22"/>
    <mergeCell ref="A39:N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202-6AAE-442C-896D-F35F582DBF4F}">
  <dimension ref="A1:N17"/>
  <sheetViews>
    <sheetView workbookViewId="0">
      <selection sqref="A1:N1"/>
    </sheetView>
  </sheetViews>
  <sheetFormatPr defaultColWidth="13.7109375" defaultRowHeight="15" x14ac:dyDescent="0.25"/>
  <cols>
    <col min="1" max="1" width="66.140625" customWidth="1"/>
  </cols>
  <sheetData>
    <row r="1" spans="1:14" ht="101.25" customHeight="1" x14ac:dyDescent="0.25">
      <c r="A1" s="212" t="s">
        <v>146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14" ht="20.100000000000001" customHeight="1" thickBot="1" x14ac:dyDescent="0.35">
      <c r="A2" s="151"/>
      <c r="B2" s="204">
        <v>2020</v>
      </c>
      <c r="C2" s="164">
        <v>2019</v>
      </c>
      <c r="D2" s="164">
        <v>2018</v>
      </c>
      <c r="E2" s="164">
        <v>2017</v>
      </c>
      <c r="F2" s="164">
        <v>2016</v>
      </c>
      <c r="G2" s="164">
        <v>2015</v>
      </c>
      <c r="H2" s="164">
        <v>2014</v>
      </c>
      <c r="I2" s="164">
        <v>2013</v>
      </c>
      <c r="J2" s="164">
        <v>2012</v>
      </c>
      <c r="K2" s="164">
        <v>2011</v>
      </c>
      <c r="L2" s="164">
        <v>2010</v>
      </c>
      <c r="M2" s="164">
        <v>2009</v>
      </c>
      <c r="N2" s="164">
        <v>2008</v>
      </c>
    </row>
    <row r="3" spans="1:14" ht="21.95" customHeight="1" x14ac:dyDescent="0.25">
      <c r="A3" s="152" t="s">
        <v>82</v>
      </c>
      <c r="B3" s="157">
        <v>6.31</v>
      </c>
      <c r="C3" s="175">
        <v>10.785477</v>
      </c>
      <c r="D3" s="124">
        <v>10.53</v>
      </c>
      <c r="E3" s="124">
        <v>10.89</v>
      </c>
      <c r="F3" s="124">
        <v>9.1999999999999993</v>
      </c>
      <c r="G3" s="124">
        <v>13.29</v>
      </c>
      <c r="H3" s="175">
        <v>22.432136</v>
      </c>
      <c r="I3" s="124">
        <v>21.07</v>
      </c>
      <c r="J3" s="124">
        <v>18.579999999999998</v>
      </c>
      <c r="K3" s="124">
        <v>13.3</v>
      </c>
      <c r="L3" s="124">
        <v>8.3000000000000007</v>
      </c>
      <c r="M3" s="124">
        <v>6.6</v>
      </c>
      <c r="N3" s="125">
        <v>5.6</v>
      </c>
    </row>
    <row r="4" spans="1:14" ht="21.95" customHeight="1" x14ac:dyDescent="0.25">
      <c r="A4" s="153" t="s">
        <v>83</v>
      </c>
      <c r="B4" s="158">
        <v>0</v>
      </c>
      <c r="C4" s="126">
        <v>0</v>
      </c>
      <c r="D4" s="126">
        <v>0</v>
      </c>
      <c r="E4" s="126">
        <v>0</v>
      </c>
      <c r="F4" s="126">
        <v>0</v>
      </c>
      <c r="G4" s="126">
        <v>0</v>
      </c>
      <c r="H4" s="126">
        <v>0</v>
      </c>
      <c r="I4" s="126">
        <v>0</v>
      </c>
      <c r="J4" s="126">
        <v>0</v>
      </c>
      <c r="K4" s="126">
        <v>0</v>
      </c>
      <c r="L4" s="126">
        <v>0</v>
      </c>
      <c r="M4" s="126">
        <v>0</v>
      </c>
      <c r="N4" s="127">
        <v>0</v>
      </c>
    </row>
    <row r="5" spans="1:14" ht="21.95" customHeight="1" x14ac:dyDescent="0.25">
      <c r="A5" s="153" t="s">
        <v>84</v>
      </c>
      <c r="B5" s="158">
        <v>0</v>
      </c>
      <c r="C5" s="126">
        <v>0</v>
      </c>
      <c r="D5" s="126">
        <v>0</v>
      </c>
      <c r="E5" s="126">
        <v>0</v>
      </c>
      <c r="F5" s="126">
        <v>0</v>
      </c>
      <c r="G5" s="126">
        <v>0</v>
      </c>
      <c r="H5" s="126">
        <v>0</v>
      </c>
      <c r="I5" s="126">
        <v>0</v>
      </c>
      <c r="J5" s="126">
        <v>0</v>
      </c>
      <c r="K5" s="126">
        <v>1</v>
      </c>
      <c r="L5" s="126">
        <v>0</v>
      </c>
      <c r="M5" s="126">
        <v>1</v>
      </c>
      <c r="N5" s="127">
        <v>0</v>
      </c>
    </row>
    <row r="6" spans="1:14" ht="21.95" customHeight="1" x14ac:dyDescent="0.25">
      <c r="A6" s="153" t="s">
        <v>85</v>
      </c>
      <c r="B6" s="158">
        <v>0</v>
      </c>
      <c r="C6" s="126">
        <v>1</v>
      </c>
      <c r="D6" s="126">
        <v>1</v>
      </c>
      <c r="E6" s="126">
        <v>1</v>
      </c>
      <c r="F6" s="126">
        <v>0</v>
      </c>
      <c r="G6" s="126">
        <v>0</v>
      </c>
      <c r="H6" s="126">
        <v>1</v>
      </c>
      <c r="I6" s="126">
        <v>1</v>
      </c>
      <c r="J6" s="126">
        <v>2</v>
      </c>
      <c r="K6" s="126">
        <v>0</v>
      </c>
      <c r="L6" s="126">
        <v>0</v>
      </c>
      <c r="M6" s="126">
        <v>1</v>
      </c>
      <c r="N6" s="127">
        <v>1</v>
      </c>
    </row>
    <row r="7" spans="1:14" ht="21.95" customHeight="1" x14ac:dyDescent="0.25">
      <c r="A7" s="153" t="s">
        <v>86</v>
      </c>
      <c r="B7" s="158">
        <v>2</v>
      </c>
      <c r="C7" s="126">
        <v>1</v>
      </c>
      <c r="D7" s="126">
        <v>3</v>
      </c>
      <c r="E7" s="126">
        <v>4</v>
      </c>
      <c r="F7" s="126">
        <v>0</v>
      </c>
      <c r="G7" s="126">
        <v>4</v>
      </c>
      <c r="H7" s="126">
        <v>13</v>
      </c>
      <c r="I7" s="126">
        <v>17</v>
      </c>
      <c r="J7" s="126">
        <v>13</v>
      </c>
      <c r="K7" s="126">
        <v>5</v>
      </c>
      <c r="L7" s="126">
        <v>7</v>
      </c>
      <c r="M7" s="126">
        <v>5</v>
      </c>
      <c r="N7" s="127">
        <v>3</v>
      </c>
    </row>
    <row r="8" spans="1:14" ht="21.95" customHeight="1" x14ac:dyDescent="0.25">
      <c r="A8" s="153" t="s">
        <v>87</v>
      </c>
      <c r="B8" s="158">
        <v>0.317</v>
      </c>
      <c r="C8" s="126">
        <v>0.09</v>
      </c>
      <c r="D8" s="126">
        <v>0.28000000000000003</v>
      </c>
      <c r="E8" s="126">
        <v>0.37</v>
      </c>
      <c r="F8" s="126">
        <v>0</v>
      </c>
      <c r="G8" s="126">
        <v>0.3</v>
      </c>
      <c r="H8" s="126">
        <v>0.57999999999999996</v>
      </c>
      <c r="I8" s="126">
        <v>0.81</v>
      </c>
      <c r="J8" s="126">
        <v>0.7</v>
      </c>
      <c r="K8" s="126">
        <v>0.38</v>
      </c>
      <c r="L8" s="126">
        <v>0.85</v>
      </c>
      <c r="M8" s="126">
        <v>0.76</v>
      </c>
      <c r="N8" s="127">
        <v>0.54</v>
      </c>
    </row>
    <row r="9" spans="1:14" ht="21.95" customHeight="1" x14ac:dyDescent="0.25">
      <c r="A9" s="153" t="s">
        <v>88</v>
      </c>
      <c r="B9" s="158"/>
      <c r="C9" s="126">
        <v>0.24</v>
      </c>
      <c r="D9" s="126">
        <v>0.26</v>
      </c>
      <c r="E9" s="126">
        <v>0.27</v>
      </c>
      <c r="F9" s="126">
        <v>0.27</v>
      </c>
      <c r="G9" s="126">
        <v>0.28999999999999998</v>
      </c>
      <c r="H9" s="126">
        <v>0.36</v>
      </c>
      <c r="I9" s="126">
        <v>0.45</v>
      </c>
      <c r="J9" s="126">
        <v>0.48</v>
      </c>
      <c r="K9" s="126">
        <v>0.43</v>
      </c>
      <c r="L9" s="126">
        <v>0.42</v>
      </c>
      <c r="M9" s="126">
        <v>0.46</v>
      </c>
      <c r="N9" s="127">
        <v>0.55000000000000004</v>
      </c>
    </row>
    <row r="10" spans="1:14" ht="21.95" customHeight="1" x14ac:dyDescent="0.25">
      <c r="A10" s="153" t="s">
        <v>89</v>
      </c>
      <c r="B10" s="158">
        <v>8</v>
      </c>
      <c r="C10" s="126">
        <v>6</v>
      </c>
      <c r="D10" s="126">
        <v>6</v>
      </c>
      <c r="E10" s="126">
        <v>8</v>
      </c>
      <c r="F10" s="126">
        <v>9</v>
      </c>
      <c r="G10" s="126">
        <v>12</v>
      </c>
      <c r="H10" s="126">
        <v>41</v>
      </c>
      <c r="I10" s="126">
        <v>67</v>
      </c>
      <c r="J10" s="126">
        <v>42</v>
      </c>
      <c r="K10" s="126">
        <v>36</v>
      </c>
      <c r="L10" s="126">
        <v>28</v>
      </c>
      <c r="M10" s="126">
        <v>20</v>
      </c>
      <c r="N10" s="127">
        <v>28</v>
      </c>
    </row>
    <row r="11" spans="1:14" ht="21.95" customHeight="1" x14ac:dyDescent="0.25">
      <c r="A11" s="153" t="s">
        <v>90</v>
      </c>
      <c r="B11" s="158">
        <v>1.27</v>
      </c>
      <c r="C11" s="126">
        <v>0.56000000000000005</v>
      </c>
      <c r="D11" s="126">
        <v>0.56999999999999995</v>
      </c>
      <c r="E11" s="126">
        <v>0.73</v>
      </c>
      <c r="F11" s="126">
        <v>0.98</v>
      </c>
      <c r="G11" s="126">
        <v>0.9</v>
      </c>
      <c r="H11" s="126">
        <v>1.83</v>
      </c>
      <c r="I11" s="126">
        <v>3.18</v>
      </c>
      <c r="J11" s="126">
        <v>2.2599999999999998</v>
      </c>
      <c r="K11" s="126">
        <v>2.71</v>
      </c>
      <c r="L11" s="126">
        <v>3.38</v>
      </c>
      <c r="M11" s="126">
        <v>3.04</v>
      </c>
      <c r="N11" s="127">
        <v>5.01</v>
      </c>
    </row>
    <row r="12" spans="1:14" ht="21.95" customHeight="1" x14ac:dyDescent="0.25">
      <c r="A12" s="153" t="s">
        <v>91</v>
      </c>
      <c r="B12" s="158"/>
      <c r="C12" s="126">
        <v>0.92</v>
      </c>
      <c r="D12" s="126">
        <v>0.99</v>
      </c>
      <c r="E12" s="126">
        <v>0.96</v>
      </c>
      <c r="F12" s="126">
        <v>1.03</v>
      </c>
      <c r="G12" s="126">
        <v>1.21</v>
      </c>
      <c r="H12" s="126">
        <v>1.54</v>
      </c>
      <c r="I12" s="126">
        <v>1.6</v>
      </c>
      <c r="J12" s="126">
        <v>1.74</v>
      </c>
      <c r="K12" s="126">
        <v>1.76</v>
      </c>
      <c r="L12" s="126">
        <v>1.68</v>
      </c>
      <c r="M12" s="126">
        <v>1.79</v>
      </c>
      <c r="N12" s="127">
        <v>2.11</v>
      </c>
    </row>
    <row r="13" spans="1:14" ht="21.95" customHeight="1" x14ac:dyDescent="0.25">
      <c r="A13" s="153" t="s">
        <v>92</v>
      </c>
      <c r="B13" s="158">
        <v>11</v>
      </c>
      <c r="C13" s="126">
        <v>15</v>
      </c>
      <c r="D13" s="126">
        <v>6</v>
      </c>
      <c r="E13" s="126">
        <v>7</v>
      </c>
      <c r="F13" s="126">
        <v>8</v>
      </c>
      <c r="G13" s="126">
        <v>15</v>
      </c>
      <c r="H13" s="126">
        <v>25</v>
      </c>
      <c r="I13" s="126">
        <v>39</v>
      </c>
      <c r="J13" s="126">
        <v>44</v>
      </c>
      <c r="K13" s="126">
        <v>12</v>
      </c>
      <c r="L13" s="126">
        <v>11</v>
      </c>
      <c r="M13" s="126">
        <v>10</v>
      </c>
      <c r="N13" s="127">
        <v>24</v>
      </c>
    </row>
    <row r="14" spans="1:14" ht="21.95" customHeight="1" x14ac:dyDescent="0.25">
      <c r="A14" s="153" t="s">
        <v>93</v>
      </c>
      <c r="B14" s="158">
        <v>1.74</v>
      </c>
      <c r="C14" s="126">
        <v>1.39</v>
      </c>
      <c r="D14" s="126">
        <v>0.56999999999999995</v>
      </c>
      <c r="E14" s="126">
        <v>0.64</v>
      </c>
      <c r="F14" s="126">
        <v>0.87</v>
      </c>
      <c r="G14" s="126">
        <v>1.1299999999999999</v>
      </c>
      <c r="H14" s="126">
        <v>1.1100000000000001</v>
      </c>
      <c r="I14" s="126">
        <v>1.85</v>
      </c>
      <c r="J14" s="126">
        <v>2.37</v>
      </c>
      <c r="K14" s="126">
        <v>0.9</v>
      </c>
      <c r="L14" s="126">
        <v>1.33</v>
      </c>
      <c r="M14" s="126">
        <v>1.52</v>
      </c>
      <c r="N14" s="127">
        <v>0.9</v>
      </c>
    </row>
    <row r="15" spans="1:14" ht="21.95" customHeight="1" x14ac:dyDescent="0.25">
      <c r="A15" s="153" t="s">
        <v>94</v>
      </c>
      <c r="B15" s="158">
        <v>0</v>
      </c>
      <c r="C15" s="126">
        <v>0.09</v>
      </c>
      <c r="D15" s="126">
        <v>0</v>
      </c>
      <c r="E15" s="126">
        <v>0</v>
      </c>
      <c r="F15" s="126">
        <v>0</v>
      </c>
      <c r="G15" s="126">
        <v>0.3</v>
      </c>
      <c r="H15" s="126">
        <v>0.03</v>
      </c>
      <c r="I15" s="126">
        <v>0.01</v>
      </c>
      <c r="J15" s="126">
        <v>0.06</v>
      </c>
      <c r="K15" s="126">
        <v>0.34</v>
      </c>
      <c r="L15" s="126"/>
      <c r="M15" s="126"/>
      <c r="N15" s="127"/>
    </row>
    <row r="16" spans="1:14" ht="21.95" customHeight="1" x14ac:dyDescent="0.25">
      <c r="A16" s="153" t="s">
        <v>95</v>
      </c>
      <c r="B16" s="158">
        <v>2.59</v>
      </c>
      <c r="C16" s="176">
        <v>6.7364839999999999</v>
      </c>
      <c r="D16" s="126">
        <v>5.4</v>
      </c>
      <c r="E16" s="126">
        <v>5.19</v>
      </c>
      <c r="F16" s="126">
        <v>5.44</v>
      </c>
      <c r="G16" s="126">
        <v>6.45</v>
      </c>
      <c r="H16" s="176">
        <v>15.535066</v>
      </c>
      <c r="I16" s="126">
        <v>12.67</v>
      </c>
      <c r="J16" s="126">
        <v>12.18</v>
      </c>
      <c r="K16" s="126">
        <v>8.1999999999999993</v>
      </c>
      <c r="L16" s="126">
        <v>5</v>
      </c>
      <c r="M16" s="126">
        <v>4.2</v>
      </c>
      <c r="N16" s="127">
        <v>3.26</v>
      </c>
    </row>
    <row r="17" spans="1:14" ht="21.95" customHeight="1" thickBot="1" x14ac:dyDescent="0.3">
      <c r="A17" s="154" t="s">
        <v>96</v>
      </c>
      <c r="B17" s="159">
        <v>0.39</v>
      </c>
      <c r="C17" s="155">
        <v>0.3</v>
      </c>
      <c r="D17" s="155">
        <v>0.18</v>
      </c>
      <c r="E17" s="155">
        <v>0.77</v>
      </c>
      <c r="F17" s="155">
        <v>0.55000000000000004</v>
      </c>
      <c r="G17" s="155">
        <v>0.47</v>
      </c>
      <c r="H17" s="155">
        <v>0.77</v>
      </c>
      <c r="I17" s="155">
        <v>0.71</v>
      </c>
      <c r="J17" s="155">
        <v>1.31</v>
      </c>
      <c r="K17" s="155">
        <v>1.46</v>
      </c>
      <c r="L17" s="155">
        <v>0.59</v>
      </c>
      <c r="M17" s="155">
        <v>1.76</v>
      </c>
      <c r="N17" s="156">
        <v>4.91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082F5-FED0-4A50-86DE-518A8371641B}">
  <dimension ref="A1:AE38"/>
  <sheetViews>
    <sheetView workbookViewId="0">
      <selection activeCell="A23" sqref="A23"/>
    </sheetView>
  </sheetViews>
  <sheetFormatPr defaultColWidth="15.7109375" defaultRowHeight="15" x14ac:dyDescent="0.25"/>
  <cols>
    <col min="1" max="1" width="52.5703125" customWidth="1"/>
    <col min="9" max="9" width="16.5703125" customWidth="1"/>
  </cols>
  <sheetData>
    <row r="1" spans="1:9" s="123" customFormat="1" ht="105" customHeight="1" x14ac:dyDescent="0.25">
      <c r="A1" s="213" t="s">
        <v>144</v>
      </c>
      <c r="B1" s="213"/>
      <c r="C1" s="213"/>
      <c r="D1" s="213"/>
      <c r="E1" s="213"/>
      <c r="F1" s="213"/>
      <c r="G1" s="213"/>
      <c r="H1" s="213"/>
      <c r="I1" s="213"/>
    </row>
    <row r="2" spans="1:9" ht="23.25" customHeight="1" thickBot="1" x14ac:dyDescent="0.3">
      <c r="A2" s="138"/>
      <c r="B2" s="142">
        <v>2020</v>
      </c>
      <c r="C2" s="122">
        <v>2019</v>
      </c>
      <c r="D2" s="122">
        <v>2018</v>
      </c>
      <c r="E2" s="122">
        <v>2017</v>
      </c>
      <c r="F2" s="122">
        <v>2016</v>
      </c>
      <c r="G2" s="122">
        <v>2015</v>
      </c>
      <c r="H2" s="122">
        <v>2014</v>
      </c>
      <c r="I2" s="122">
        <v>2013</v>
      </c>
    </row>
    <row r="3" spans="1:9" ht="20.100000000000001" customHeight="1" x14ac:dyDescent="0.25">
      <c r="A3" s="146" t="s">
        <v>97</v>
      </c>
      <c r="B3" s="136">
        <v>410</v>
      </c>
      <c r="C3" s="129">
        <v>879</v>
      </c>
      <c r="D3" s="129">
        <v>893</v>
      </c>
      <c r="E3" s="129">
        <v>922</v>
      </c>
      <c r="F3" s="129">
        <v>1023</v>
      </c>
      <c r="G3" s="129">
        <v>1156</v>
      </c>
      <c r="H3" s="129">
        <v>1595</v>
      </c>
      <c r="I3" s="130">
        <v>1553</v>
      </c>
    </row>
    <row r="4" spans="1:9" ht="20.100000000000001" customHeight="1" x14ac:dyDescent="0.25">
      <c r="A4" s="147" t="s">
        <v>98</v>
      </c>
      <c r="B4" s="137">
        <v>63</v>
      </c>
      <c r="C4" s="131">
        <v>72</v>
      </c>
      <c r="D4" s="131">
        <v>97</v>
      </c>
      <c r="E4" s="131">
        <v>108</v>
      </c>
      <c r="F4" s="131">
        <v>129</v>
      </c>
      <c r="G4" s="131">
        <v>247</v>
      </c>
      <c r="H4" s="131">
        <v>447</v>
      </c>
      <c r="I4" s="132">
        <v>481</v>
      </c>
    </row>
    <row r="5" spans="1:9" ht="20.100000000000001" customHeight="1" x14ac:dyDescent="0.25">
      <c r="A5" s="147" t="s">
        <v>99</v>
      </c>
      <c r="B5" s="137">
        <v>54</v>
      </c>
      <c r="C5" s="131">
        <v>135</v>
      </c>
      <c r="D5" s="131">
        <v>144</v>
      </c>
      <c r="E5" s="131">
        <v>144</v>
      </c>
      <c r="F5" s="131">
        <v>173</v>
      </c>
      <c r="G5" s="131">
        <v>268</v>
      </c>
      <c r="H5" s="131">
        <v>448</v>
      </c>
      <c r="I5" s="132">
        <v>446</v>
      </c>
    </row>
    <row r="6" spans="1:9" ht="20.100000000000001" customHeight="1" x14ac:dyDescent="0.25">
      <c r="A6" s="147" t="s">
        <v>100</v>
      </c>
      <c r="B6" s="137">
        <v>419</v>
      </c>
      <c r="C6" s="131">
        <v>816</v>
      </c>
      <c r="D6" s="131">
        <v>846</v>
      </c>
      <c r="E6" s="131">
        <v>886</v>
      </c>
      <c r="F6" s="131">
        <v>979</v>
      </c>
      <c r="G6" s="131">
        <v>1135</v>
      </c>
      <c r="H6" s="131">
        <v>1594</v>
      </c>
      <c r="I6" s="132">
        <v>1588</v>
      </c>
    </row>
    <row r="7" spans="1:9" ht="20.100000000000001" customHeight="1" x14ac:dyDescent="0.25">
      <c r="A7" s="147" t="s">
        <v>101</v>
      </c>
      <c r="B7" s="137">
        <v>473</v>
      </c>
      <c r="C7" s="131">
        <v>951</v>
      </c>
      <c r="D7" s="131">
        <v>990</v>
      </c>
      <c r="E7" s="131">
        <v>1030</v>
      </c>
      <c r="F7" s="131">
        <v>1152</v>
      </c>
      <c r="G7" s="131">
        <v>1403</v>
      </c>
      <c r="H7" s="131">
        <v>2042</v>
      </c>
      <c r="I7" s="132">
        <v>2034</v>
      </c>
    </row>
    <row r="8" spans="1:9" ht="20.100000000000001" customHeight="1" x14ac:dyDescent="0.25">
      <c r="A8" s="147" t="s">
        <v>102</v>
      </c>
      <c r="B8" s="137">
        <v>129</v>
      </c>
      <c r="C8" s="131">
        <v>305</v>
      </c>
      <c r="D8" s="131">
        <v>303</v>
      </c>
      <c r="E8" s="131">
        <v>313</v>
      </c>
      <c r="F8" s="131">
        <v>336</v>
      </c>
      <c r="G8" s="131">
        <v>396</v>
      </c>
      <c r="H8" s="131">
        <v>583</v>
      </c>
      <c r="I8" s="132">
        <v>582</v>
      </c>
    </row>
    <row r="9" spans="1:9" ht="20.100000000000001" customHeight="1" x14ac:dyDescent="0.25">
      <c r="A9" s="147" t="s">
        <v>103</v>
      </c>
      <c r="B9" s="137">
        <v>31</v>
      </c>
      <c r="C9" s="131">
        <v>65</v>
      </c>
      <c r="D9" s="131">
        <v>65</v>
      </c>
      <c r="E9" s="131">
        <v>59</v>
      </c>
      <c r="F9" s="131">
        <v>66</v>
      </c>
      <c r="G9" s="131">
        <v>76</v>
      </c>
      <c r="H9" s="131">
        <v>90</v>
      </c>
      <c r="I9" s="132">
        <v>85</v>
      </c>
    </row>
    <row r="10" spans="1:9" ht="20.100000000000001" customHeight="1" x14ac:dyDescent="0.25">
      <c r="A10" s="147" t="s">
        <v>104</v>
      </c>
      <c r="B10" s="137">
        <v>115</v>
      </c>
      <c r="C10" s="131">
        <v>249</v>
      </c>
      <c r="D10" s="131">
        <v>271</v>
      </c>
      <c r="E10" s="131">
        <v>274</v>
      </c>
      <c r="F10" s="131">
        <v>297</v>
      </c>
      <c r="G10" s="131">
        <v>338</v>
      </c>
      <c r="H10" s="131">
        <v>442</v>
      </c>
      <c r="I10" s="132">
        <v>433</v>
      </c>
    </row>
    <row r="11" spans="1:9" ht="20.100000000000001" customHeight="1" x14ac:dyDescent="0.25">
      <c r="A11" s="147" t="s">
        <v>105</v>
      </c>
      <c r="B11" s="137">
        <v>1</v>
      </c>
      <c r="C11" s="131">
        <v>4</v>
      </c>
      <c r="D11" s="131">
        <v>3</v>
      </c>
      <c r="E11" s="131">
        <v>1</v>
      </c>
      <c r="F11" s="131">
        <v>1</v>
      </c>
      <c r="G11" s="131">
        <v>4</v>
      </c>
      <c r="H11" s="131">
        <v>2</v>
      </c>
      <c r="I11" s="132"/>
    </row>
    <row r="12" spans="1:9" ht="20.100000000000001" customHeight="1" x14ac:dyDescent="0.25">
      <c r="A12" s="147" t="s">
        <v>106</v>
      </c>
      <c r="B12" s="137">
        <v>3</v>
      </c>
      <c r="C12" s="131">
        <v>8</v>
      </c>
      <c r="D12" s="131">
        <v>11</v>
      </c>
      <c r="E12" s="131">
        <v>9</v>
      </c>
      <c r="F12" s="131">
        <v>8</v>
      </c>
      <c r="G12" s="131">
        <v>10</v>
      </c>
      <c r="H12" s="131">
        <v>2</v>
      </c>
      <c r="I12" s="132"/>
    </row>
    <row r="13" spans="1:9" ht="20.100000000000001" customHeight="1" x14ac:dyDescent="0.25">
      <c r="A13" s="147" t="s">
        <v>107</v>
      </c>
      <c r="B13" s="137">
        <v>4</v>
      </c>
      <c r="C13" s="131">
        <v>12</v>
      </c>
      <c r="D13" s="131">
        <v>14</v>
      </c>
      <c r="E13" s="131">
        <v>10</v>
      </c>
      <c r="F13" s="131">
        <v>9</v>
      </c>
      <c r="G13" s="131">
        <v>14</v>
      </c>
      <c r="H13" s="131">
        <v>4</v>
      </c>
      <c r="I13" s="132">
        <v>6</v>
      </c>
    </row>
    <row r="14" spans="1:9" ht="20.100000000000001" customHeight="1" x14ac:dyDescent="0.25">
      <c r="A14" s="147" t="s">
        <v>108</v>
      </c>
      <c r="B14" s="137">
        <v>1</v>
      </c>
      <c r="C14" s="131">
        <v>7</v>
      </c>
      <c r="D14" s="131">
        <v>6</v>
      </c>
      <c r="E14" s="131">
        <v>6</v>
      </c>
      <c r="F14" s="131">
        <v>49</v>
      </c>
      <c r="G14" s="131">
        <v>11</v>
      </c>
      <c r="H14" s="131">
        <v>8</v>
      </c>
      <c r="I14" s="132"/>
    </row>
    <row r="15" spans="1:9" ht="20.100000000000001" customHeight="1" x14ac:dyDescent="0.25">
      <c r="A15" s="147" t="s">
        <v>109</v>
      </c>
      <c r="B15" s="137">
        <v>17</v>
      </c>
      <c r="C15" s="131">
        <v>42</v>
      </c>
      <c r="D15" s="131">
        <v>48</v>
      </c>
      <c r="E15" s="131">
        <v>49</v>
      </c>
      <c r="F15" s="131">
        <v>10</v>
      </c>
      <c r="G15" s="131">
        <v>90</v>
      </c>
      <c r="H15" s="131">
        <v>41</v>
      </c>
      <c r="I15" s="132"/>
    </row>
    <row r="16" spans="1:9" ht="20.100000000000001" customHeight="1" x14ac:dyDescent="0.25">
      <c r="A16" s="147" t="s">
        <v>110</v>
      </c>
      <c r="B16" s="137">
        <v>22</v>
      </c>
      <c r="C16" s="131">
        <v>61</v>
      </c>
      <c r="D16" s="131">
        <v>68</v>
      </c>
      <c r="E16" s="131">
        <v>65</v>
      </c>
      <c r="F16" s="131">
        <v>68</v>
      </c>
      <c r="G16" s="131">
        <v>115</v>
      </c>
      <c r="H16" s="131">
        <v>53</v>
      </c>
      <c r="I16" s="132">
        <v>49</v>
      </c>
    </row>
    <row r="17" spans="1:31" ht="20.100000000000001" customHeight="1" x14ac:dyDescent="0.25">
      <c r="A17" s="147" t="s">
        <v>111</v>
      </c>
      <c r="B17" s="137">
        <v>1</v>
      </c>
      <c r="C17" s="131">
        <v>1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2"/>
    </row>
    <row r="18" spans="1:31" ht="20.100000000000001" customHeight="1" x14ac:dyDescent="0.25">
      <c r="A18" s="147" t="s">
        <v>112</v>
      </c>
      <c r="B18" s="137">
        <v>2</v>
      </c>
      <c r="C18" s="131">
        <v>2</v>
      </c>
      <c r="D18" s="131">
        <v>1</v>
      </c>
      <c r="E18" s="131">
        <v>1</v>
      </c>
      <c r="F18" s="131">
        <v>2</v>
      </c>
      <c r="G18" s="131">
        <v>2</v>
      </c>
      <c r="H18" s="131">
        <v>2</v>
      </c>
      <c r="I18" s="132">
        <v>2</v>
      </c>
    </row>
    <row r="19" spans="1:31" ht="20.100000000000001" customHeight="1" x14ac:dyDescent="0.25">
      <c r="A19" s="147" t="s">
        <v>113</v>
      </c>
      <c r="B19" s="137">
        <v>0</v>
      </c>
      <c r="C19" s="131">
        <v>0</v>
      </c>
      <c r="D19" s="131">
        <v>1</v>
      </c>
      <c r="E19" s="131">
        <v>1</v>
      </c>
      <c r="F19" s="131">
        <v>1</v>
      </c>
      <c r="G19" s="131">
        <v>1</v>
      </c>
      <c r="H19" s="131">
        <v>1</v>
      </c>
      <c r="I19" s="132"/>
    </row>
    <row r="20" spans="1:31" ht="20.100000000000001" customHeight="1" x14ac:dyDescent="0.25">
      <c r="A20" s="147" t="s">
        <v>114</v>
      </c>
      <c r="B20" s="137">
        <v>6</v>
      </c>
      <c r="C20" s="131">
        <v>5</v>
      </c>
      <c r="D20" s="131">
        <v>6</v>
      </c>
      <c r="E20" s="131">
        <v>7</v>
      </c>
      <c r="F20" s="131">
        <v>8</v>
      </c>
      <c r="G20" s="131">
        <v>9</v>
      </c>
      <c r="H20" s="131">
        <v>9</v>
      </c>
      <c r="I20" s="132"/>
    </row>
    <row r="21" spans="1:31" ht="20.100000000000001" customHeight="1" x14ac:dyDescent="0.25">
      <c r="A21" s="147" t="s">
        <v>115</v>
      </c>
      <c r="B21" s="137">
        <v>9</v>
      </c>
      <c r="C21" s="131">
        <v>8</v>
      </c>
      <c r="D21" s="131">
        <v>8</v>
      </c>
      <c r="E21" s="131">
        <v>9</v>
      </c>
      <c r="F21" s="131">
        <v>11</v>
      </c>
      <c r="G21" s="131">
        <v>12</v>
      </c>
      <c r="H21" s="131">
        <v>12</v>
      </c>
      <c r="I21" s="132">
        <v>12</v>
      </c>
    </row>
    <row r="22" spans="1:31" ht="20.100000000000001" customHeight="1" x14ac:dyDescent="0.25">
      <c r="A22" s="147" t="s">
        <v>116</v>
      </c>
      <c r="B22" s="137">
        <v>60</v>
      </c>
      <c r="C22" s="131">
        <v>175</v>
      </c>
      <c r="D22" s="131">
        <v>169</v>
      </c>
      <c r="E22" s="131">
        <v>172</v>
      </c>
      <c r="F22" s="131">
        <v>189</v>
      </c>
      <c r="G22" s="131">
        <v>199</v>
      </c>
      <c r="H22" s="131">
        <v>273</v>
      </c>
      <c r="I22" s="132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</row>
    <row r="23" spans="1:31" ht="20.100000000000001" customHeight="1" x14ac:dyDescent="0.25">
      <c r="A23" s="147" t="s">
        <v>117</v>
      </c>
      <c r="B23" s="137">
        <v>61</v>
      </c>
      <c r="C23" s="131">
        <v>123</v>
      </c>
      <c r="D23" s="131">
        <v>126</v>
      </c>
      <c r="E23" s="131">
        <v>131</v>
      </c>
      <c r="F23" s="131">
        <v>136</v>
      </c>
      <c r="G23" s="131">
        <v>175</v>
      </c>
      <c r="H23" s="131"/>
      <c r="I23" s="132"/>
    </row>
    <row r="24" spans="1:31" ht="20.100000000000001" customHeight="1" x14ac:dyDescent="0.25">
      <c r="A24" s="147" t="s">
        <v>118</v>
      </c>
      <c r="B24" s="137">
        <v>154</v>
      </c>
      <c r="C24" s="131">
        <v>312</v>
      </c>
      <c r="D24" s="131">
        <v>301</v>
      </c>
      <c r="E24" s="131">
        <v>313</v>
      </c>
      <c r="F24" s="131">
        <v>344</v>
      </c>
      <c r="G24" s="131">
        <v>366</v>
      </c>
      <c r="H24" s="131">
        <v>500</v>
      </c>
      <c r="I24" s="132"/>
    </row>
    <row r="25" spans="1:31" ht="20.100000000000001" customHeight="1" x14ac:dyDescent="0.25">
      <c r="A25" s="147" t="s">
        <v>119</v>
      </c>
      <c r="B25" s="137">
        <v>135</v>
      </c>
      <c r="C25" s="131">
        <v>269</v>
      </c>
      <c r="D25" s="131">
        <v>297</v>
      </c>
      <c r="E25" s="131">
        <v>306</v>
      </c>
      <c r="F25" s="131">
        <v>354</v>
      </c>
      <c r="G25" s="131">
        <v>416</v>
      </c>
      <c r="H25" s="131">
        <v>557</v>
      </c>
      <c r="I25" s="132"/>
    </row>
    <row r="26" spans="1:31" ht="20.100000000000001" customHeight="1" x14ac:dyDescent="0.25">
      <c r="A26" s="147" t="s">
        <v>120</v>
      </c>
      <c r="B26" s="137">
        <v>410</v>
      </c>
      <c r="C26" s="131">
        <v>879</v>
      </c>
      <c r="D26" s="131">
        <v>893</v>
      </c>
      <c r="E26" s="131">
        <v>922</v>
      </c>
      <c r="F26" s="131">
        <v>1023</v>
      </c>
      <c r="G26" s="131">
        <v>1156</v>
      </c>
      <c r="H26" s="131">
        <v>1330</v>
      </c>
      <c r="I26" s="132">
        <v>1553</v>
      </c>
    </row>
    <row r="27" spans="1:31" ht="20.100000000000001" customHeight="1" x14ac:dyDescent="0.25">
      <c r="A27" s="147" t="s">
        <v>121</v>
      </c>
      <c r="B27" s="137">
        <v>313</v>
      </c>
      <c r="C27" s="131">
        <v>701</v>
      </c>
      <c r="D27" s="131">
        <v>732</v>
      </c>
      <c r="E27" s="131">
        <v>774</v>
      </c>
      <c r="F27" s="131"/>
      <c r="G27" s="131">
        <v>887</v>
      </c>
      <c r="H27" s="131">
        <v>1233</v>
      </c>
      <c r="I27" s="132">
        <v>1213</v>
      </c>
    </row>
    <row r="28" spans="1:31" ht="20.100000000000001" customHeight="1" x14ac:dyDescent="0.25">
      <c r="A28" s="147" t="s">
        <v>122</v>
      </c>
      <c r="B28" s="137">
        <v>76</v>
      </c>
      <c r="C28" s="131">
        <v>79</v>
      </c>
      <c r="D28" s="131">
        <v>81</v>
      </c>
      <c r="E28" s="131">
        <v>75</v>
      </c>
      <c r="F28" s="131">
        <v>79</v>
      </c>
      <c r="G28" s="131">
        <v>77</v>
      </c>
      <c r="H28" s="131">
        <v>77</v>
      </c>
      <c r="I28" s="132">
        <v>78</v>
      </c>
    </row>
    <row r="29" spans="1:31" ht="20.100000000000001" customHeight="1" x14ac:dyDescent="0.25">
      <c r="A29" s="147" t="s">
        <v>150</v>
      </c>
      <c r="B29" s="137">
        <v>16</v>
      </c>
      <c r="C29" s="131">
        <v>49</v>
      </c>
      <c r="D29" s="131">
        <v>27</v>
      </c>
      <c r="E29" s="131">
        <v>41</v>
      </c>
      <c r="F29" s="131">
        <v>65</v>
      </c>
      <c r="G29" s="131">
        <v>163</v>
      </c>
      <c r="H29" s="131">
        <v>301</v>
      </c>
      <c r="I29" s="132">
        <v>273</v>
      </c>
    </row>
    <row r="30" spans="1:31" ht="20.100000000000001" customHeight="1" x14ac:dyDescent="0.25">
      <c r="A30" s="147" t="s">
        <v>151</v>
      </c>
      <c r="B30" s="137">
        <v>304</v>
      </c>
      <c r="C30" s="131">
        <v>587</v>
      </c>
      <c r="D30" s="131">
        <v>621</v>
      </c>
      <c r="E30" s="131">
        <v>658</v>
      </c>
      <c r="F30" s="131">
        <v>722</v>
      </c>
      <c r="G30" s="131">
        <v>793</v>
      </c>
      <c r="H30" s="131">
        <v>1076</v>
      </c>
      <c r="I30" s="132">
        <v>1091</v>
      </c>
    </row>
    <row r="31" spans="1:31" ht="20.100000000000001" customHeight="1" x14ac:dyDescent="0.25">
      <c r="A31" s="147" t="s">
        <v>152</v>
      </c>
      <c r="B31" s="137">
        <v>134</v>
      </c>
      <c r="C31" s="131">
        <v>286</v>
      </c>
      <c r="D31" s="131">
        <v>306</v>
      </c>
      <c r="E31" s="131">
        <v>302</v>
      </c>
      <c r="F31" s="131">
        <v>329</v>
      </c>
      <c r="G31" s="131">
        <v>402</v>
      </c>
      <c r="H31" s="131">
        <v>588</v>
      </c>
      <c r="I31" s="132">
        <v>587</v>
      </c>
    </row>
    <row r="32" spans="1:31" ht="20.100000000000001" customHeight="1" x14ac:dyDescent="0.25">
      <c r="A32" s="147" t="s">
        <v>153</v>
      </c>
      <c r="B32" s="137">
        <v>19</v>
      </c>
      <c r="C32" s="131">
        <v>29</v>
      </c>
      <c r="D32" s="131">
        <v>36</v>
      </c>
      <c r="E32" s="131">
        <v>29</v>
      </c>
      <c r="F32" s="131">
        <v>36</v>
      </c>
      <c r="G32" s="131">
        <v>45</v>
      </c>
      <c r="H32" s="131">
        <v>77</v>
      </c>
      <c r="I32" s="132">
        <v>80</v>
      </c>
    </row>
    <row r="33" spans="1:9" ht="28.5" customHeight="1" x14ac:dyDescent="0.25">
      <c r="A33" s="133" t="s">
        <v>123</v>
      </c>
      <c r="B33" s="128">
        <v>473</v>
      </c>
      <c r="C33" s="128">
        <v>951</v>
      </c>
      <c r="D33" s="128">
        <v>990</v>
      </c>
      <c r="E33" s="128">
        <v>1030</v>
      </c>
      <c r="F33" s="128">
        <v>1152</v>
      </c>
      <c r="G33" s="128">
        <v>1403</v>
      </c>
      <c r="H33" s="128">
        <v>2042</v>
      </c>
      <c r="I33" s="128">
        <v>2031</v>
      </c>
    </row>
    <row r="38" spans="1:9" ht="15.75" x14ac:dyDescent="0.25">
      <c r="A38" s="140"/>
    </row>
  </sheetData>
  <mergeCells count="2">
    <mergeCell ref="A1:I1"/>
    <mergeCell ref="R22:AE2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5005-3B53-4F0E-BB26-C021D5FC903F}">
  <dimension ref="A1:J11"/>
  <sheetViews>
    <sheetView zoomScaleNormal="100" workbookViewId="0">
      <selection activeCell="B2" sqref="B2"/>
    </sheetView>
  </sheetViews>
  <sheetFormatPr defaultColWidth="16.7109375" defaultRowHeight="15" x14ac:dyDescent="0.25"/>
  <cols>
    <col min="1" max="1" width="35.140625" customWidth="1"/>
  </cols>
  <sheetData>
    <row r="1" spans="1:10" ht="126" customHeight="1" x14ac:dyDescent="0.25">
      <c r="A1" s="208" t="s">
        <v>145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20.100000000000001" customHeight="1" thickBot="1" x14ac:dyDescent="0.3">
      <c r="A2" s="139"/>
      <c r="B2" s="141">
        <v>2020</v>
      </c>
      <c r="C2" s="122">
        <v>2019</v>
      </c>
      <c r="D2" s="122">
        <v>2018</v>
      </c>
      <c r="E2" s="122">
        <v>2017</v>
      </c>
      <c r="F2" s="122">
        <v>2016</v>
      </c>
      <c r="G2" s="122">
        <v>2015</v>
      </c>
      <c r="H2" s="122">
        <v>2014</v>
      </c>
      <c r="I2" s="122">
        <v>2013</v>
      </c>
      <c r="J2" s="122">
        <v>2012</v>
      </c>
    </row>
    <row r="3" spans="1:10" ht="20.100000000000001" customHeight="1" x14ac:dyDescent="0.25">
      <c r="A3" s="146" t="s">
        <v>124</v>
      </c>
      <c r="B3" s="136">
        <v>161.58000000000001</v>
      </c>
      <c r="C3" s="129">
        <v>336.2</v>
      </c>
      <c r="D3" s="129">
        <v>283.39999999999998</v>
      </c>
      <c r="E3" s="129">
        <v>234.6</v>
      </c>
      <c r="F3" s="129">
        <v>336.6</v>
      </c>
      <c r="G3" s="129">
        <v>308.89999999999998</v>
      </c>
      <c r="H3" s="129">
        <v>225.4</v>
      </c>
      <c r="I3" s="129">
        <v>217</v>
      </c>
      <c r="J3" s="130">
        <v>145.4</v>
      </c>
    </row>
    <row r="4" spans="1:10" ht="20.100000000000001" customHeight="1" x14ac:dyDescent="0.25">
      <c r="A4" s="147" t="s">
        <v>125</v>
      </c>
      <c r="B4" s="137">
        <v>2020</v>
      </c>
      <c r="C4" s="131">
        <v>2019</v>
      </c>
      <c r="D4" s="131">
        <v>2018</v>
      </c>
      <c r="E4" s="131">
        <v>2017</v>
      </c>
      <c r="F4" s="131">
        <v>2016</v>
      </c>
      <c r="G4" s="131">
        <v>2015</v>
      </c>
      <c r="H4" s="131">
        <v>2014</v>
      </c>
      <c r="I4" s="131">
        <v>2013</v>
      </c>
      <c r="J4" s="132">
        <v>2012</v>
      </c>
    </row>
    <row r="5" spans="1:10" ht="20.100000000000001" customHeight="1" x14ac:dyDescent="0.25">
      <c r="A5" s="147" t="s">
        <v>126</v>
      </c>
      <c r="B5" s="137" t="s">
        <v>76</v>
      </c>
      <c r="C5" s="131" t="s">
        <v>76</v>
      </c>
      <c r="D5" s="131" t="s">
        <v>76</v>
      </c>
      <c r="E5" s="131" t="s">
        <v>76</v>
      </c>
      <c r="F5" s="131" t="s">
        <v>76</v>
      </c>
      <c r="G5" s="131" t="s">
        <v>76</v>
      </c>
      <c r="H5" s="131" t="s">
        <v>76</v>
      </c>
      <c r="I5" s="131">
        <v>14.4</v>
      </c>
      <c r="J5" s="132" t="s">
        <v>76</v>
      </c>
    </row>
    <row r="6" spans="1:10" ht="20.100000000000001" customHeight="1" x14ac:dyDescent="0.25">
      <c r="A6" s="147" t="s">
        <v>127</v>
      </c>
      <c r="B6" s="137">
        <v>143.11000000000001</v>
      </c>
      <c r="C6" s="131">
        <v>298.8</v>
      </c>
      <c r="D6" s="131">
        <v>251.3</v>
      </c>
      <c r="E6" s="131">
        <v>194.2</v>
      </c>
      <c r="F6" s="131">
        <v>297</v>
      </c>
      <c r="G6" s="131">
        <v>226</v>
      </c>
      <c r="H6" s="131">
        <v>123.6</v>
      </c>
      <c r="I6" s="131">
        <v>128</v>
      </c>
      <c r="J6" s="132">
        <v>69.2</v>
      </c>
    </row>
    <row r="7" spans="1:10" ht="20.100000000000001" customHeight="1" x14ac:dyDescent="0.25">
      <c r="A7" s="147" t="s">
        <v>73</v>
      </c>
      <c r="B7" s="137">
        <v>17.36</v>
      </c>
      <c r="C7" s="131">
        <v>35.4</v>
      </c>
      <c r="D7" s="131">
        <v>30.5</v>
      </c>
      <c r="E7" s="131">
        <v>37</v>
      </c>
      <c r="F7" s="131">
        <v>28</v>
      </c>
      <c r="G7" s="131">
        <v>75</v>
      </c>
      <c r="H7" s="131">
        <v>81.5</v>
      </c>
      <c r="I7" s="131">
        <v>48</v>
      </c>
      <c r="J7" s="132">
        <v>28.7</v>
      </c>
    </row>
    <row r="8" spans="1:10" ht="20.100000000000001" customHeight="1" x14ac:dyDescent="0.25">
      <c r="A8" s="147" t="s">
        <v>128</v>
      </c>
      <c r="B8" s="137" t="s">
        <v>76</v>
      </c>
      <c r="C8" s="131" t="s">
        <v>76</v>
      </c>
      <c r="D8" s="131" t="s">
        <v>76</v>
      </c>
      <c r="E8" s="131" t="s">
        <v>76</v>
      </c>
      <c r="F8" s="131" t="s">
        <v>76</v>
      </c>
      <c r="G8" s="131" t="s">
        <v>76</v>
      </c>
      <c r="H8" s="131" t="s">
        <v>76</v>
      </c>
      <c r="I8" s="131">
        <v>7</v>
      </c>
      <c r="J8" s="132" t="s">
        <v>76</v>
      </c>
    </row>
    <row r="9" spans="1:10" ht="20.100000000000001" customHeight="1" x14ac:dyDescent="0.25">
      <c r="A9" s="147" t="s">
        <v>129</v>
      </c>
      <c r="B9" s="137">
        <v>1.1100000000000001</v>
      </c>
      <c r="C9" s="131">
        <v>2</v>
      </c>
      <c r="D9" s="131">
        <v>1.6</v>
      </c>
      <c r="E9" s="131">
        <v>3.4</v>
      </c>
      <c r="F9" s="131">
        <v>11.6</v>
      </c>
      <c r="G9" s="131">
        <v>7.9</v>
      </c>
      <c r="H9" s="131">
        <v>20.3</v>
      </c>
      <c r="I9" s="131">
        <v>19.600000000000001</v>
      </c>
      <c r="J9" s="132">
        <v>47.5</v>
      </c>
    </row>
    <row r="10" spans="1:10" ht="20.100000000000001" customHeight="1" thickBot="1" x14ac:dyDescent="0.3">
      <c r="A10" s="148" t="s">
        <v>130</v>
      </c>
      <c r="B10" s="149">
        <v>161.58000000000001</v>
      </c>
      <c r="C10" s="149">
        <v>336.2</v>
      </c>
      <c r="D10" s="149">
        <v>283.39999999999998</v>
      </c>
      <c r="E10" s="149">
        <v>234.6</v>
      </c>
      <c r="F10" s="149">
        <v>336.6</v>
      </c>
      <c r="G10" s="149">
        <v>308.89999999999998</v>
      </c>
      <c r="H10" s="149">
        <v>225.4</v>
      </c>
      <c r="I10" s="149">
        <v>217</v>
      </c>
      <c r="J10" s="150">
        <v>145.4</v>
      </c>
    </row>
    <row r="11" spans="1:10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</row>
  </sheetData>
  <mergeCells count="1">
    <mergeCell ref="A1:J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641D-4BEA-4354-A994-6545B8ADD3B8}">
  <dimension ref="A1:L10"/>
  <sheetViews>
    <sheetView workbookViewId="0">
      <selection activeCell="B3" sqref="B3"/>
    </sheetView>
  </sheetViews>
  <sheetFormatPr defaultColWidth="16.7109375" defaultRowHeight="15" x14ac:dyDescent="0.25"/>
  <cols>
    <col min="1" max="1" width="36.42578125" customWidth="1"/>
    <col min="2" max="2" width="19" customWidth="1"/>
  </cols>
  <sheetData>
    <row r="1" spans="1:12" ht="135" customHeight="1" x14ac:dyDescent="0.25">
      <c r="A1" s="215" t="s">
        <v>147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20.100000000000001" customHeight="1" thickBot="1" x14ac:dyDescent="0.3">
      <c r="A2" s="166" t="s">
        <v>36</v>
      </c>
      <c r="B2" s="167">
        <v>2020</v>
      </c>
      <c r="C2" s="168">
        <v>2019</v>
      </c>
      <c r="D2" s="168">
        <v>2018</v>
      </c>
      <c r="E2" s="168">
        <v>2017</v>
      </c>
      <c r="F2" s="168">
        <v>2016</v>
      </c>
      <c r="G2" s="168">
        <v>2015</v>
      </c>
      <c r="H2" s="168">
        <v>2014</v>
      </c>
      <c r="I2" s="168">
        <v>2013</v>
      </c>
      <c r="J2" s="168">
        <v>2012</v>
      </c>
      <c r="K2" s="168">
        <v>2011</v>
      </c>
      <c r="L2" s="168">
        <v>2010</v>
      </c>
    </row>
    <row r="3" spans="1:12" ht="20.100000000000001" customHeight="1" thickBot="1" x14ac:dyDescent="0.3">
      <c r="A3" s="165" t="s">
        <v>149</v>
      </c>
      <c r="B3" s="181">
        <v>4707057.2760339994</v>
      </c>
      <c r="C3" s="182">
        <v>4442656</v>
      </c>
      <c r="D3" s="182">
        <v>4435686</v>
      </c>
      <c r="E3" s="182">
        <v>3394777</v>
      </c>
      <c r="F3" s="182">
        <v>3288121</v>
      </c>
      <c r="G3" s="182">
        <v>7537414</v>
      </c>
      <c r="H3" s="182">
        <v>10638510</v>
      </c>
      <c r="I3" s="182">
        <v>17402161</v>
      </c>
      <c r="J3" s="182">
        <v>19913900</v>
      </c>
      <c r="K3" s="182">
        <v>11568681.84654548</v>
      </c>
      <c r="L3" s="189">
        <v>2578694</v>
      </c>
    </row>
    <row r="4" spans="1:12" ht="20.100000000000001" customHeight="1" thickBot="1" x14ac:dyDescent="0.3">
      <c r="A4" s="160"/>
      <c r="B4" s="183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2" ht="20.100000000000001" customHeight="1" x14ac:dyDescent="0.25">
      <c r="A5" s="152" t="s">
        <v>131</v>
      </c>
      <c r="B5" s="185">
        <v>3359698.52</v>
      </c>
      <c r="C5" s="186">
        <v>2663365</v>
      </c>
      <c r="D5" s="186">
        <v>2091990</v>
      </c>
      <c r="E5" s="186">
        <v>1121561</v>
      </c>
      <c r="F5" s="186">
        <v>2106894.3791095</v>
      </c>
      <c r="G5" s="186">
        <v>6462223</v>
      </c>
      <c r="H5" s="186">
        <v>6701751</v>
      </c>
      <c r="I5" s="186">
        <v>11305176</v>
      </c>
      <c r="J5" s="186">
        <v>10043934</v>
      </c>
      <c r="K5" s="186">
        <v>4732743.0258103497</v>
      </c>
      <c r="L5" s="190">
        <v>697834</v>
      </c>
    </row>
    <row r="6" spans="1:12" ht="20.100000000000001" customHeight="1" x14ac:dyDescent="0.25">
      <c r="A6" s="153" t="s">
        <v>132</v>
      </c>
      <c r="B6" s="187">
        <v>1233758.959632</v>
      </c>
      <c r="C6" s="188">
        <v>1490631</v>
      </c>
      <c r="D6" s="188">
        <v>896965</v>
      </c>
      <c r="E6" s="188">
        <v>1285450</v>
      </c>
      <c r="F6" s="188">
        <v>236175.81764620001</v>
      </c>
      <c r="G6" s="188">
        <v>613767</v>
      </c>
      <c r="H6" s="188">
        <v>880827</v>
      </c>
      <c r="I6" s="188">
        <v>1857747</v>
      </c>
      <c r="J6" s="188">
        <v>5392795</v>
      </c>
      <c r="K6" s="188">
        <v>1203448.2939843</v>
      </c>
      <c r="L6" s="191">
        <v>411436</v>
      </c>
    </row>
    <row r="7" spans="1:12" ht="20.100000000000001" customHeight="1" x14ac:dyDescent="0.25">
      <c r="A7" s="153" t="s">
        <v>133</v>
      </c>
      <c r="B7" s="187">
        <v>1596.6</v>
      </c>
      <c r="C7" s="188">
        <v>27605</v>
      </c>
      <c r="D7" s="188">
        <v>21478</v>
      </c>
      <c r="E7" s="188">
        <v>167424</v>
      </c>
      <c r="F7" s="188">
        <v>265992.02557340002</v>
      </c>
      <c r="G7" s="188">
        <v>2469792</v>
      </c>
      <c r="H7" s="188">
        <v>2034960</v>
      </c>
      <c r="I7" s="188">
        <v>3618776</v>
      </c>
      <c r="J7" s="188">
        <v>3285270</v>
      </c>
      <c r="K7" s="188">
        <v>3519760.8792385915</v>
      </c>
      <c r="L7" s="191">
        <v>1012843</v>
      </c>
    </row>
    <row r="8" spans="1:12" ht="20.100000000000001" customHeight="1" x14ac:dyDescent="0.25">
      <c r="A8" s="153" t="s">
        <v>134</v>
      </c>
      <c r="B8" s="187"/>
      <c r="C8" s="188"/>
      <c r="D8" s="188"/>
      <c r="E8" s="188"/>
      <c r="F8" s="188">
        <v>0</v>
      </c>
      <c r="G8" s="188">
        <v>120824</v>
      </c>
      <c r="H8" s="188">
        <v>856959</v>
      </c>
      <c r="I8" s="188">
        <v>498780</v>
      </c>
      <c r="J8" s="188">
        <v>531322</v>
      </c>
      <c r="K8" s="188">
        <v>214740.30143299999</v>
      </c>
      <c r="L8" s="191">
        <v>60591</v>
      </c>
    </row>
    <row r="9" spans="1:12" ht="20.100000000000001" customHeight="1" x14ac:dyDescent="0.25">
      <c r="A9" s="153" t="s">
        <v>135</v>
      </c>
      <c r="B9" s="187">
        <v>112003.196402</v>
      </c>
      <c r="C9" s="188">
        <v>261055</v>
      </c>
      <c r="D9" s="188">
        <v>1425253</v>
      </c>
      <c r="E9" s="188">
        <v>820342</v>
      </c>
      <c r="F9" s="188">
        <v>679058.4</v>
      </c>
      <c r="G9" s="188">
        <v>1326563</v>
      </c>
      <c r="H9" s="188">
        <v>164013</v>
      </c>
      <c r="I9" s="188">
        <v>121682</v>
      </c>
      <c r="J9" s="188">
        <v>660579</v>
      </c>
      <c r="K9" s="188">
        <v>1897989.3460792387</v>
      </c>
      <c r="L9" s="191">
        <v>395990</v>
      </c>
    </row>
    <row r="10" spans="1:12" ht="20.100000000000001" customHeight="1" thickBot="1" x14ac:dyDescent="0.3">
      <c r="A10" s="162" t="s">
        <v>148</v>
      </c>
      <c r="B10" s="174">
        <v>4707057.2760339994</v>
      </c>
      <c r="C10" s="161">
        <v>4442656</v>
      </c>
      <c r="D10" s="161">
        <v>4435686</v>
      </c>
      <c r="E10" s="161">
        <v>3394777</v>
      </c>
      <c r="F10" s="174">
        <v>3288120.6223290996</v>
      </c>
      <c r="G10" s="161">
        <v>10993169</v>
      </c>
      <c r="H10" s="161">
        <v>10638510</v>
      </c>
      <c r="I10" s="161">
        <v>17402161</v>
      </c>
      <c r="J10" s="161">
        <v>19913900</v>
      </c>
      <c r="K10" s="174">
        <v>11568681.84654548</v>
      </c>
      <c r="L10" s="163">
        <v>2578694</v>
      </c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72B9-5D5D-40F4-94EF-B2245914426F}">
  <dimension ref="A1:G7"/>
  <sheetViews>
    <sheetView tabSelected="1" workbookViewId="0">
      <selection activeCell="G17" sqref="G17"/>
    </sheetView>
  </sheetViews>
  <sheetFormatPr defaultRowHeight="15" x14ac:dyDescent="0.25"/>
  <cols>
    <col min="1" max="1" width="84" customWidth="1"/>
    <col min="2" max="2" width="27.140625" customWidth="1"/>
    <col min="3" max="7" width="16.7109375" customWidth="1"/>
  </cols>
  <sheetData>
    <row r="1" spans="1:7" ht="125.25" customHeight="1" x14ac:dyDescent="0.25">
      <c r="A1" s="222" t="s">
        <v>180</v>
      </c>
      <c r="B1" s="223"/>
      <c r="C1" s="223"/>
      <c r="D1" s="223"/>
      <c r="E1" s="223"/>
      <c r="F1" s="223"/>
      <c r="G1" s="223"/>
    </row>
    <row r="2" spans="1:7" ht="9.75" customHeight="1" x14ac:dyDescent="0.25">
      <c r="A2" s="220" t="s">
        <v>172</v>
      </c>
      <c r="B2" s="216" t="s">
        <v>173</v>
      </c>
      <c r="C2" s="218">
        <v>2020</v>
      </c>
      <c r="D2" s="216">
        <v>2019</v>
      </c>
      <c r="E2" s="216">
        <v>2018</v>
      </c>
      <c r="F2" s="216">
        <v>2017</v>
      </c>
      <c r="G2" s="216">
        <v>2016</v>
      </c>
    </row>
    <row r="3" spans="1:7" ht="9.75" customHeight="1" thickBot="1" x14ac:dyDescent="0.3">
      <c r="A3" s="221"/>
      <c r="B3" s="217"/>
      <c r="C3" s="219"/>
      <c r="D3" s="217"/>
      <c r="E3" s="217"/>
      <c r="F3" s="217"/>
      <c r="G3" s="217"/>
    </row>
    <row r="4" spans="1:7" ht="20.100000000000001" customHeight="1" x14ac:dyDescent="0.25">
      <c r="A4" s="205" t="s">
        <v>174</v>
      </c>
      <c r="B4" s="192" t="s">
        <v>175</v>
      </c>
      <c r="C4" s="201">
        <v>52</v>
      </c>
      <c r="D4" s="192">
        <v>87</v>
      </c>
      <c r="E4" s="192">
        <v>66</v>
      </c>
      <c r="F4" s="192">
        <v>60</v>
      </c>
      <c r="G4" s="193">
        <v>91</v>
      </c>
    </row>
    <row r="5" spans="1:7" ht="20.100000000000001" customHeight="1" x14ac:dyDescent="0.25">
      <c r="A5" s="206" t="s">
        <v>176</v>
      </c>
      <c r="B5" s="194" t="s">
        <v>175</v>
      </c>
      <c r="C5" s="202">
        <v>4</v>
      </c>
      <c r="D5" s="194">
        <v>10</v>
      </c>
      <c r="E5" s="194">
        <v>10</v>
      </c>
      <c r="F5" s="194">
        <v>7</v>
      </c>
      <c r="G5" s="195">
        <v>18</v>
      </c>
    </row>
    <row r="6" spans="1:7" ht="20.100000000000001" customHeight="1" x14ac:dyDescent="0.25">
      <c r="A6" s="206" t="s">
        <v>177</v>
      </c>
      <c r="B6" s="194" t="s">
        <v>175</v>
      </c>
      <c r="C6" s="202">
        <v>4</v>
      </c>
      <c r="D6" s="196">
        <v>10</v>
      </c>
      <c r="E6" s="196">
        <v>8</v>
      </c>
      <c r="F6" s="196">
        <v>2</v>
      </c>
      <c r="G6" s="197">
        <v>5</v>
      </c>
    </row>
    <row r="7" spans="1:7" ht="20.100000000000001" customHeight="1" thickBot="1" x14ac:dyDescent="0.3">
      <c r="A7" s="207" t="s">
        <v>178</v>
      </c>
      <c r="B7" s="198" t="s">
        <v>179</v>
      </c>
      <c r="C7" s="203">
        <v>2</v>
      </c>
      <c r="D7" s="199">
        <v>9</v>
      </c>
      <c r="E7" s="199">
        <v>2</v>
      </c>
      <c r="F7" s="199">
        <v>7</v>
      </c>
      <c r="G7" s="200">
        <v>3</v>
      </c>
    </row>
  </sheetData>
  <mergeCells count="8">
    <mergeCell ref="A2:A3"/>
    <mergeCell ref="B2:B3"/>
    <mergeCell ref="A1:G1"/>
    <mergeCell ref="G2:G3"/>
    <mergeCell ref="F2:F3"/>
    <mergeCell ref="E2:E3"/>
    <mergeCell ref="D2:D3"/>
    <mergeCell ref="C2:C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"/>
  <sheetViews>
    <sheetView workbookViewId="0">
      <selection activeCell="R21" sqref="R21"/>
    </sheetView>
  </sheetViews>
  <sheetFormatPr defaultRowHeight="15" x14ac:dyDescent="0.25"/>
  <cols>
    <col min="2" max="2" width="12" customWidth="1"/>
    <col min="3" max="3" width="19.7109375" customWidth="1"/>
    <col min="4" max="4" width="15.5703125" customWidth="1"/>
    <col min="5" max="5" width="20.7109375" customWidth="1"/>
  </cols>
  <sheetData>
    <row r="1" spans="1:17" ht="15.75" thickBot="1" x14ac:dyDescent="0.3">
      <c r="F1" s="67">
        <v>43101</v>
      </c>
      <c r="G1" s="67">
        <v>43132</v>
      </c>
      <c r="H1" s="67">
        <v>43160</v>
      </c>
      <c r="I1" s="67">
        <v>43191</v>
      </c>
      <c r="J1" s="67">
        <v>43221</v>
      </c>
      <c r="K1" s="67">
        <v>43252</v>
      </c>
      <c r="L1" s="67">
        <v>43282</v>
      </c>
      <c r="M1" s="67">
        <v>43313</v>
      </c>
      <c r="N1" s="67">
        <v>43344</v>
      </c>
      <c r="O1" s="67">
        <v>43374</v>
      </c>
      <c r="P1" s="67">
        <v>43405</v>
      </c>
      <c r="Q1" s="67">
        <v>43435</v>
      </c>
    </row>
    <row r="2" spans="1:17" s="77" customFormat="1" ht="12" customHeight="1" x14ac:dyDescent="0.2">
      <c r="A2" s="68" t="s">
        <v>59</v>
      </c>
      <c r="B2" s="69" t="s">
        <v>60</v>
      </c>
      <c r="C2" s="70" t="s">
        <v>61</v>
      </c>
      <c r="D2" s="71" t="s">
        <v>62</v>
      </c>
      <c r="E2" s="72" t="s">
        <v>63</v>
      </c>
      <c r="F2" s="73">
        <v>0.78</v>
      </c>
      <c r="G2" s="74">
        <v>0.79</v>
      </c>
      <c r="H2" s="74">
        <v>0.8</v>
      </c>
      <c r="I2" s="74">
        <v>0.6</v>
      </c>
      <c r="J2" s="74">
        <v>0.61</v>
      </c>
      <c r="K2" s="74">
        <v>0.61</v>
      </c>
      <c r="L2" s="74">
        <v>0.42</v>
      </c>
      <c r="M2" s="74">
        <v>0.21</v>
      </c>
      <c r="N2" s="74">
        <v>0.2</v>
      </c>
      <c r="O2" s="74">
        <v>0.19</v>
      </c>
      <c r="P2" s="75">
        <v>0.2</v>
      </c>
      <c r="Q2" s="76">
        <v>0.18</v>
      </c>
    </row>
    <row r="3" spans="1:17" s="77" customFormat="1" ht="12" customHeight="1" x14ac:dyDescent="0.2">
      <c r="A3" s="78" t="s">
        <v>59</v>
      </c>
      <c r="B3" s="79" t="s">
        <v>60</v>
      </c>
      <c r="C3" s="80" t="s">
        <v>61</v>
      </c>
      <c r="D3" s="81" t="s">
        <v>64</v>
      </c>
      <c r="E3" s="82" t="s">
        <v>65</v>
      </c>
      <c r="F3" s="83">
        <v>0.36</v>
      </c>
      <c r="G3" s="84">
        <v>0.45</v>
      </c>
      <c r="H3" s="84">
        <v>0.45</v>
      </c>
      <c r="I3" s="84">
        <v>0.45</v>
      </c>
      <c r="J3" s="84">
        <v>0.36</v>
      </c>
      <c r="K3" s="84">
        <v>0.27</v>
      </c>
      <c r="L3" s="84">
        <v>0.27</v>
      </c>
      <c r="M3" s="85">
        <v>0.27</v>
      </c>
      <c r="N3" s="85">
        <v>0.28000000000000003</v>
      </c>
      <c r="O3" s="85">
        <v>0.28000000000000003</v>
      </c>
      <c r="P3" s="84">
        <v>0.19</v>
      </c>
      <c r="Q3" s="86">
        <v>0.28000000000000003</v>
      </c>
    </row>
    <row r="4" spans="1:17" s="77" customFormat="1" ht="12" customHeight="1" thickBot="1" x14ac:dyDescent="0.25">
      <c r="A4" s="87" t="s">
        <v>59</v>
      </c>
      <c r="B4" s="88" t="s">
        <v>60</v>
      </c>
      <c r="C4" s="89" t="s">
        <v>61</v>
      </c>
      <c r="D4" s="90" t="s">
        <v>66</v>
      </c>
      <c r="E4" s="91" t="s">
        <v>67</v>
      </c>
      <c r="F4" s="92">
        <v>0.73</v>
      </c>
      <c r="G4" s="93">
        <v>0.9</v>
      </c>
      <c r="H4" s="93">
        <v>0.81</v>
      </c>
      <c r="I4" s="93">
        <v>0.73</v>
      </c>
      <c r="J4" s="93">
        <v>0.63</v>
      </c>
      <c r="K4" s="93">
        <v>0.72</v>
      </c>
      <c r="L4" s="93">
        <v>0.73</v>
      </c>
      <c r="M4" s="94">
        <v>0.73</v>
      </c>
      <c r="N4" s="94">
        <v>0.74</v>
      </c>
      <c r="O4" s="94">
        <v>0.75</v>
      </c>
      <c r="P4" s="93">
        <v>0.56999999999999995</v>
      </c>
      <c r="Q4" s="95">
        <v>0.56999999999999995</v>
      </c>
    </row>
    <row r="5" spans="1:17" ht="24" x14ac:dyDescent="0.25">
      <c r="A5" s="68" t="s">
        <v>59</v>
      </c>
      <c r="B5" s="69" t="s">
        <v>60</v>
      </c>
      <c r="C5" s="70" t="s">
        <v>68</v>
      </c>
      <c r="D5" s="96" t="s">
        <v>69</v>
      </c>
      <c r="E5" s="97" t="s">
        <v>70</v>
      </c>
      <c r="F5" s="98">
        <v>2598</v>
      </c>
      <c r="G5" s="99">
        <v>348</v>
      </c>
      <c r="H5" s="99">
        <v>119</v>
      </c>
      <c r="I5" s="99">
        <v>134</v>
      </c>
      <c r="J5" s="99">
        <v>173</v>
      </c>
      <c r="K5" s="99">
        <v>6679</v>
      </c>
      <c r="L5" s="99">
        <v>66583</v>
      </c>
      <c r="M5" s="99">
        <v>18480</v>
      </c>
      <c r="N5" s="99">
        <v>140</v>
      </c>
      <c r="O5" s="99">
        <v>95</v>
      </c>
      <c r="P5" s="99">
        <v>30</v>
      </c>
      <c r="Q5" s="100">
        <v>8</v>
      </c>
    </row>
    <row r="6" spans="1:17" ht="24.75" thickBot="1" x14ac:dyDescent="0.3">
      <c r="A6" s="87" t="s">
        <v>59</v>
      </c>
      <c r="B6" s="88" t="s">
        <v>60</v>
      </c>
      <c r="C6" s="89" t="s">
        <v>68</v>
      </c>
      <c r="D6" s="101" t="s">
        <v>69</v>
      </c>
      <c r="E6" s="102" t="s">
        <v>71</v>
      </c>
      <c r="F6" s="103">
        <v>1.1999999999999999E-3</v>
      </c>
      <c r="G6" s="104">
        <v>1.1000000000000001E-3</v>
      </c>
      <c r="H6" s="104">
        <v>1.1000000000000001E-3</v>
      </c>
      <c r="I6" s="104">
        <v>1E-3</v>
      </c>
      <c r="J6" s="104">
        <v>1E-3</v>
      </c>
      <c r="K6" s="104">
        <v>1.6000000000000001E-3</v>
      </c>
      <c r="L6" s="104">
        <v>8.2000000000000007E-3</v>
      </c>
      <c r="M6" s="104">
        <v>1.01E-2</v>
      </c>
      <c r="N6" s="104">
        <v>9.7999999999999997E-3</v>
      </c>
      <c r="O6" s="104">
        <v>9.7999999999999997E-3</v>
      </c>
      <c r="P6" s="104">
        <v>9.7999999999999997E-3</v>
      </c>
      <c r="Q6" s="105">
        <v>9.7000000000000003E-3</v>
      </c>
    </row>
    <row r="7" spans="1:17" ht="24" x14ac:dyDescent="0.25">
      <c r="A7" s="106" t="s">
        <v>72</v>
      </c>
      <c r="B7" s="79" t="s">
        <v>73</v>
      </c>
      <c r="C7" s="80" t="s">
        <v>68</v>
      </c>
      <c r="D7" s="107" t="s">
        <v>69</v>
      </c>
      <c r="E7" s="108" t="s">
        <v>70</v>
      </c>
      <c r="F7" s="98">
        <v>2598</v>
      </c>
      <c r="G7" s="99">
        <v>348</v>
      </c>
      <c r="H7" s="99">
        <v>119</v>
      </c>
      <c r="I7" s="99">
        <v>134</v>
      </c>
      <c r="J7" s="99">
        <v>173</v>
      </c>
      <c r="K7" s="99">
        <v>6679</v>
      </c>
      <c r="L7" s="99">
        <v>66583</v>
      </c>
      <c r="M7" s="99">
        <v>18480</v>
      </c>
      <c r="N7" s="109">
        <v>140</v>
      </c>
      <c r="O7" s="109">
        <v>95</v>
      </c>
      <c r="P7" s="109">
        <v>30</v>
      </c>
      <c r="Q7" s="110">
        <v>8</v>
      </c>
    </row>
    <row r="8" spans="1:17" ht="24.75" thickBot="1" x14ac:dyDescent="0.3">
      <c r="A8" s="113" t="s">
        <v>72</v>
      </c>
      <c r="B8" s="88" t="s">
        <v>73</v>
      </c>
      <c r="C8" s="89" t="s">
        <v>68</v>
      </c>
      <c r="D8" s="101" t="s">
        <v>69</v>
      </c>
      <c r="E8" s="102" t="s">
        <v>71</v>
      </c>
      <c r="F8" s="104">
        <v>3.7000000000000002E-3</v>
      </c>
      <c r="G8" s="104">
        <v>3.5000000000000001E-3</v>
      </c>
      <c r="H8" s="104">
        <v>3.5999999999999999E-3</v>
      </c>
      <c r="I8" s="104">
        <v>3.5000000000000001E-3</v>
      </c>
      <c r="J8" s="104">
        <v>3.7000000000000002E-3</v>
      </c>
      <c r="K8" s="104">
        <v>6.4999999999999997E-3</v>
      </c>
      <c r="L8" s="104">
        <v>3.78E-2</v>
      </c>
      <c r="M8" s="104">
        <v>5.11E-2</v>
      </c>
      <c r="N8" s="104">
        <v>5.2200000000000003E-2</v>
      </c>
      <c r="O8" s="104">
        <v>5.57E-2</v>
      </c>
      <c r="P8" s="104">
        <v>5.9299999999999999E-2</v>
      </c>
      <c r="Q8" s="105">
        <v>6.0400000000000002E-2</v>
      </c>
    </row>
    <row r="10" spans="1:17" x14ac:dyDescent="0.25">
      <c r="B10" s="111" t="s">
        <v>74</v>
      </c>
      <c r="C10" s="112"/>
      <c r="I10" s="111" t="s">
        <v>75</v>
      </c>
      <c r="J10" s="11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34"/>
  <sheetViews>
    <sheetView zoomScale="80" zoomScaleNormal="80" workbookViewId="0">
      <selection activeCell="J23" sqref="J23"/>
    </sheetView>
  </sheetViews>
  <sheetFormatPr defaultColWidth="9.140625" defaultRowHeight="15" x14ac:dyDescent="0.25"/>
  <cols>
    <col min="1" max="1" width="7.28515625" style="1" customWidth="1"/>
    <col min="2" max="2" width="12.28515625" style="1" customWidth="1"/>
    <col min="3" max="3" width="13.140625" style="1" customWidth="1"/>
    <col min="4" max="4" width="15.85546875" style="1" customWidth="1"/>
    <col min="5" max="5" width="10.85546875" style="1" bestFit="1" customWidth="1"/>
    <col min="6" max="7" width="10.85546875" style="1" customWidth="1"/>
    <col min="8" max="10" width="10.85546875" style="1" bestFit="1" customWidth="1"/>
    <col min="11" max="16384" width="9.140625" style="1"/>
  </cols>
  <sheetData>
    <row r="1" spans="1:2" ht="18.75" x14ac:dyDescent="0.3">
      <c r="A1" s="65" t="s">
        <v>57</v>
      </c>
    </row>
    <row r="2" spans="1:2" ht="18.75" x14ac:dyDescent="0.3">
      <c r="A2" s="3">
        <v>2.4</v>
      </c>
      <c r="B2" s="3" t="s">
        <v>56</v>
      </c>
    </row>
    <row r="18" spans="2:11" x14ac:dyDescent="0.25">
      <c r="C18" s="4"/>
    </row>
    <row r="19" spans="2:11" x14ac:dyDescent="0.25">
      <c r="C19" s="4"/>
    </row>
    <row r="24" spans="2:11" x14ac:dyDescent="0.25">
      <c r="B24" s="33"/>
      <c r="C24" s="32"/>
      <c r="D24" s="32">
        <v>2011</v>
      </c>
      <c r="E24" s="14">
        <v>2012</v>
      </c>
      <c r="F24" s="14">
        <v>2013</v>
      </c>
      <c r="G24" s="14">
        <v>2014</v>
      </c>
      <c r="H24" s="14">
        <v>2015</v>
      </c>
    </row>
    <row r="25" spans="2:11" x14ac:dyDescent="0.25">
      <c r="B25" s="13" t="s">
        <v>1</v>
      </c>
      <c r="C25" s="36"/>
      <c r="D25" s="37" t="e">
        <f>#REF!</f>
        <v>#REF!</v>
      </c>
      <c r="E25" s="37" t="e">
        <f>#REF!</f>
        <v>#REF!</v>
      </c>
      <c r="F25" s="41" t="e">
        <f>#REF!</f>
        <v>#REF!</v>
      </c>
      <c r="G25" s="41" t="e">
        <f>#REF!</f>
        <v>#REF!</v>
      </c>
      <c r="H25" s="41" t="e">
        <f>#REF!</f>
        <v>#REF!</v>
      </c>
    </row>
    <row r="26" spans="2:11" x14ac:dyDescent="0.25">
      <c r="B26" s="13" t="s">
        <v>40</v>
      </c>
      <c r="C26" s="35"/>
      <c r="D26" s="37" t="e">
        <f>#REF!</f>
        <v>#REF!</v>
      </c>
      <c r="E26" s="37" t="e">
        <f>#REF!</f>
        <v>#REF!</v>
      </c>
      <c r="F26" s="41" t="e">
        <f>#REF!</f>
        <v>#REF!</v>
      </c>
      <c r="G26" s="41" t="e">
        <f>#REF!</f>
        <v>#REF!</v>
      </c>
      <c r="H26" s="41" t="e">
        <f>#REF!</f>
        <v>#REF!</v>
      </c>
    </row>
    <row r="27" spans="2:11" ht="17.25" x14ac:dyDescent="0.25">
      <c r="B27" s="13" t="s">
        <v>45</v>
      </c>
      <c r="C27" s="35"/>
      <c r="D27" s="34"/>
      <c r="E27" s="36"/>
      <c r="F27" s="41" t="e">
        <f>#REF!</f>
        <v>#REF!</v>
      </c>
      <c r="G27" s="41" t="e">
        <f>#REF!</f>
        <v>#REF!</v>
      </c>
      <c r="H27" s="41" t="e">
        <f>#REF!</f>
        <v>#REF!</v>
      </c>
    </row>
    <row r="28" spans="2:11" x14ac:dyDescent="0.25">
      <c r="B28" s="13" t="s">
        <v>42</v>
      </c>
      <c r="C28" s="35"/>
      <c r="D28" s="63"/>
      <c r="E28" s="64"/>
      <c r="F28" s="41" t="e">
        <f>#REF!</f>
        <v>#REF!</v>
      </c>
      <c r="G28" s="41" t="e">
        <f>#REF!</f>
        <v>#REF!</v>
      </c>
      <c r="H28" s="41" t="e">
        <f>#REF!</f>
        <v>#REF!</v>
      </c>
    </row>
    <row r="29" spans="2:11" ht="17.25" customHeight="1" x14ac:dyDescent="0.25"/>
    <row r="30" spans="2:11" x14ac:dyDescent="0.25">
      <c r="K30" s="5"/>
    </row>
    <row r="31" spans="2:11" x14ac:dyDescent="0.25">
      <c r="B31" s="5"/>
      <c r="C31" s="5"/>
      <c r="D31" s="5"/>
      <c r="E31" s="5"/>
      <c r="F31" s="5"/>
      <c r="G31" s="5"/>
      <c r="H31" s="5"/>
      <c r="I31" s="5"/>
    </row>
    <row r="32" spans="2:11" x14ac:dyDescent="0.25">
      <c r="B32" s="5"/>
      <c r="C32" s="5"/>
      <c r="D32" s="5"/>
      <c r="E32" s="5"/>
      <c r="F32" s="5"/>
      <c r="G32" s="5"/>
      <c r="H32" s="5"/>
      <c r="I32" s="5"/>
    </row>
    <row r="33" spans="2:9" x14ac:dyDescent="0.25">
      <c r="B33" s="5"/>
      <c r="C33" s="5"/>
      <c r="D33" s="5"/>
      <c r="E33" s="5"/>
      <c r="F33" s="5"/>
      <c r="G33" s="5"/>
      <c r="H33" s="5"/>
      <c r="I33" s="5"/>
    </row>
    <row r="34" spans="2:9" x14ac:dyDescent="0.25">
      <c r="B34" s="5"/>
      <c r="C34" s="5"/>
      <c r="D34" s="5"/>
      <c r="E34" s="5"/>
      <c r="F34" s="5"/>
      <c r="G34" s="5"/>
      <c r="H34" s="5"/>
      <c r="I34" s="5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1:AB53"/>
  <sheetViews>
    <sheetView zoomScale="62" zoomScaleNormal="62" workbookViewId="0">
      <pane xSplit="2" topLeftCell="C1" activePane="topRight" state="frozen"/>
      <selection pane="topRight" activeCell="B39" sqref="B39"/>
    </sheetView>
  </sheetViews>
  <sheetFormatPr defaultColWidth="9.140625" defaultRowHeight="15" x14ac:dyDescent="0.25"/>
  <cols>
    <col min="1" max="1" width="5.42578125" style="1" customWidth="1"/>
    <col min="2" max="2" width="82" style="1" customWidth="1"/>
    <col min="3" max="3" width="15.140625" style="1" customWidth="1"/>
    <col min="4" max="4" width="15" style="1" customWidth="1"/>
    <col min="5" max="5" width="16.85546875" style="1" customWidth="1"/>
    <col min="6" max="6" width="7.5703125" style="6" customWidth="1"/>
    <col min="7" max="7" width="10" style="6" customWidth="1"/>
    <col min="8" max="8" width="15" style="1" customWidth="1"/>
    <col min="9" max="9" width="15.42578125" style="1" customWidth="1"/>
    <col min="10" max="10" width="18.140625" style="1" customWidth="1"/>
    <col min="11" max="11" width="9.140625" style="1" customWidth="1"/>
    <col min="12" max="12" width="13.5703125" style="1" customWidth="1"/>
    <col min="13" max="13" width="11.7109375" style="1" customWidth="1"/>
    <col min="14" max="14" width="14" style="1" customWidth="1"/>
    <col min="15" max="15" width="14.140625" style="1" bestFit="1" customWidth="1"/>
    <col min="16" max="16" width="13" style="1" customWidth="1"/>
    <col min="17" max="17" width="13.5703125" style="1" customWidth="1"/>
    <col min="18" max="18" width="12" style="1" bestFit="1" customWidth="1"/>
    <col min="19" max="19" width="14.42578125" style="1" bestFit="1" customWidth="1"/>
    <col min="20" max="20" width="13.5703125" style="1" bestFit="1" customWidth="1"/>
    <col min="21" max="21" width="10" style="1" bestFit="1" customWidth="1"/>
    <col min="22" max="22" width="8.7109375" style="1" bestFit="1" customWidth="1"/>
    <col min="23" max="23" width="12.85546875" style="1" customWidth="1"/>
    <col min="24" max="24" width="10.5703125" style="1" customWidth="1"/>
    <col min="25" max="25" width="12.42578125" style="1" customWidth="1"/>
    <col min="26" max="26" width="13.5703125" style="1" bestFit="1" customWidth="1"/>
    <col min="27" max="27" width="9.140625" style="1"/>
    <col min="28" max="28" width="9.140625" style="9"/>
    <col min="29" max="29" width="12.140625" style="1" bestFit="1" customWidth="1"/>
    <col min="30" max="31" width="9.140625" style="1"/>
    <col min="32" max="32" width="10.85546875" style="1" bestFit="1" customWidth="1"/>
    <col min="33" max="36" width="9.140625" style="1"/>
    <col min="37" max="37" width="10.7109375" style="1" bestFit="1" customWidth="1"/>
    <col min="38" max="42" width="9.140625" style="1"/>
    <col min="43" max="43" width="12.85546875" style="1" bestFit="1" customWidth="1"/>
    <col min="44" max="44" width="11.140625" style="1" bestFit="1" customWidth="1"/>
    <col min="45" max="45" width="13.42578125" style="1" bestFit="1" customWidth="1"/>
    <col min="46" max="46" width="9.140625" style="1"/>
    <col min="47" max="47" width="12.42578125" style="1" bestFit="1" customWidth="1"/>
    <col min="48" max="51" width="9.140625" style="1"/>
    <col min="52" max="52" width="10.85546875" style="1" bestFit="1" customWidth="1"/>
    <col min="53" max="53" width="9.140625" style="1"/>
    <col min="54" max="54" width="9.7109375" style="1" bestFit="1" customWidth="1"/>
    <col min="55" max="56" width="9.140625" style="1"/>
    <col min="57" max="57" width="9.7109375" style="1" bestFit="1" customWidth="1"/>
    <col min="58" max="16384" width="9.140625" style="1"/>
  </cols>
  <sheetData>
    <row r="1" spans="2:10" ht="21" customHeight="1" x14ac:dyDescent="0.3">
      <c r="B1" s="65" t="s">
        <v>58</v>
      </c>
    </row>
    <row r="2" spans="2:10" ht="18.75" x14ac:dyDescent="0.3">
      <c r="B2" s="3" t="s">
        <v>41</v>
      </c>
    </row>
    <row r="3" spans="2:10" x14ac:dyDescent="0.25">
      <c r="B3" s="2"/>
      <c r="C3" s="224">
        <v>2014</v>
      </c>
      <c r="D3" s="224"/>
      <c r="E3" s="224"/>
      <c r="F3" s="56"/>
      <c r="G3" s="56"/>
      <c r="H3" s="225">
        <v>2013</v>
      </c>
      <c r="I3" s="225"/>
      <c r="J3" s="225"/>
    </row>
    <row r="4" spans="2:10" ht="39" customHeight="1" x14ac:dyDescent="0.25">
      <c r="B4" s="61" t="s">
        <v>35</v>
      </c>
      <c r="C4" s="48" t="s">
        <v>2</v>
      </c>
      <c r="D4" s="48" t="s">
        <v>3</v>
      </c>
      <c r="E4" s="47" t="s">
        <v>34</v>
      </c>
      <c r="F4" s="55"/>
      <c r="G4" s="55"/>
      <c r="H4" s="46" t="s">
        <v>2</v>
      </c>
      <c r="I4" s="46" t="s">
        <v>3</v>
      </c>
      <c r="J4" s="47" t="s">
        <v>34</v>
      </c>
    </row>
    <row r="5" spans="2:10" ht="18.75" customHeight="1" x14ac:dyDescent="0.25">
      <c r="B5" s="35"/>
      <c r="C5" s="60" t="s">
        <v>46</v>
      </c>
      <c r="D5" s="60" t="s">
        <v>46</v>
      </c>
      <c r="E5" s="60" t="s">
        <v>46</v>
      </c>
      <c r="F5" s="55"/>
      <c r="G5" s="55"/>
      <c r="H5" s="40" t="s">
        <v>46</v>
      </c>
      <c r="I5" s="40" t="s">
        <v>46</v>
      </c>
      <c r="J5" s="40" t="s">
        <v>46</v>
      </c>
    </row>
    <row r="6" spans="2:10" x14ac:dyDescent="0.25">
      <c r="B6" s="42" t="s">
        <v>13</v>
      </c>
      <c r="C6" s="59"/>
      <c r="D6" s="59"/>
      <c r="E6" s="7"/>
      <c r="H6" s="11"/>
      <c r="I6" s="11"/>
    </row>
    <row r="7" spans="2:10" x14ac:dyDescent="0.25">
      <c r="B7" s="1" t="s">
        <v>14</v>
      </c>
      <c r="C7" s="21">
        <v>792966.64486701682</v>
      </c>
      <c r="D7" s="21">
        <v>32378.214263553848</v>
      </c>
      <c r="E7" s="21">
        <v>9820.4671487979267</v>
      </c>
      <c r="F7" s="38"/>
      <c r="G7" s="38"/>
      <c r="H7" s="21">
        <v>677459.12</v>
      </c>
      <c r="I7" s="21">
        <v>52952.7</v>
      </c>
      <c r="J7" s="21">
        <v>45377.69</v>
      </c>
    </row>
    <row r="8" spans="2:10" x14ac:dyDescent="0.25">
      <c r="B8" s="1" t="s">
        <v>52</v>
      </c>
      <c r="C8" s="21">
        <v>510.33960795999997</v>
      </c>
      <c r="D8" s="21">
        <v>1642.1134106438778</v>
      </c>
      <c r="E8" s="21">
        <v>2026.2869582475857</v>
      </c>
      <c r="F8" s="38"/>
      <c r="G8" s="38"/>
      <c r="H8" s="21"/>
      <c r="I8" s="21"/>
      <c r="J8" s="21"/>
    </row>
    <row r="9" spans="2:10" ht="29.25" customHeight="1" x14ac:dyDescent="0.25">
      <c r="B9" s="8" t="s">
        <v>15</v>
      </c>
      <c r="C9" s="21">
        <v>126.97000700822548</v>
      </c>
      <c r="D9" s="25"/>
      <c r="E9" s="25">
        <v>38.782505060038652</v>
      </c>
      <c r="F9" s="57"/>
      <c r="G9" s="57"/>
      <c r="H9" s="21">
        <v>115.21</v>
      </c>
      <c r="I9" s="25"/>
      <c r="J9" s="25">
        <v>42.55</v>
      </c>
    </row>
    <row r="10" spans="2:10" ht="29.25" customHeight="1" x14ac:dyDescent="0.25">
      <c r="B10" s="8" t="s">
        <v>53</v>
      </c>
      <c r="C10" s="21">
        <v>8.1715698912055823E-2</v>
      </c>
      <c r="D10" s="25"/>
      <c r="E10" s="25">
        <v>8.0021126307567201</v>
      </c>
      <c r="F10" s="39"/>
      <c r="G10" s="39"/>
      <c r="H10" s="21"/>
      <c r="I10" s="25"/>
      <c r="J10" s="25"/>
    </row>
    <row r="11" spans="2:10" x14ac:dyDescent="0.25">
      <c r="B11" s="1" t="s">
        <v>16</v>
      </c>
      <c r="C11" s="20">
        <v>644193.86437225575</v>
      </c>
      <c r="D11" s="20">
        <v>31673.817124536963</v>
      </c>
      <c r="E11" s="20">
        <v>9371.8515851961929</v>
      </c>
      <c r="F11" s="18"/>
      <c r="G11" s="18"/>
      <c r="H11" s="20">
        <v>541231</v>
      </c>
      <c r="I11" s="20">
        <v>51791.12</v>
      </c>
      <c r="J11" s="20">
        <v>22324.46</v>
      </c>
    </row>
    <row r="12" spans="2:10" x14ac:dyDescent="0.25">
      <c r="B12" s="1" t="s">
        <v>17</v>
      </c>
      <c r="C12" s="21">
        <v>6463.3423566022275</v>
      </c>
      <c r="D12" s="21">
        <v>1.6868105219527478</v>
      </c>
      <c r="E12" s="21">
        <v>4.088302971284838</v>
      </c>
      <c r="F12" s="38"/>
      <c r="G12" s="38"/>
      <c r="H12" s="21">
        <v>5889.42</v>
      </c>
      <c r="I12" s="21">
        <v>2.92</v>
      </c>
      <c r="J12" s="21">
        <v>1074.1400000000001</v>
      </c>
    </row>
    <row r="13" spans="2:10" x14ac:dyDescent="0.25">
      <c r="B13" s="1" t="s">
        <v>18</v>
      </c>
      <c r="C13" s="21">
        <v>42.025226543916574</v>
      </c>
      <c r="D13" s="21">
        <v>2.1579810259866918</v>
      </c>
      <c r="E13" s="21">
        <v>0.49040952001533095</v>
      </c>
      <c r="F13" s="38"/>
      <c r="G13" s="38"/>
      <c r="H13" s="21">
        <v>40.49</v>
      </c>
      <c r="I13" s="21">
        <v>3.55</v>
      </c>
      <c r="J13" s="21">
        <v>1.6</v>
      </c>
    </row>
    <row r="14" spans="2:10" x14ac:dyDescent="0.25">
      <c r="B14" s="1" t="s">
        <v>19</v>
      </c>
      <c r="C14" s="20">
        <v>103.14847415520003</v>
      </c>
      <c r="D14" s="25"/>
      <c r="E14" s="25">
        <v>37.010854577248125</v>
      </c>
      <c r="F14" s="39"/>
      <c r="G14" s="39"/>
      <c r="H14" s="20">
        <v>92.04</v>
      </c>
      <c r="I14" s="25"/>
      <c r="J14" s="25">
        <v>20.93</v>
      </c>
    </row>
    <row r="15" spans="2:10" x14ac:dyDescent="0.25">
      <c r="B15" s="1" t="s">
        <v>20</v>
      </c>
      <c r="C15" s="19">
        <v>1.0349119091282475</v>
      </c>
      <c r="D15" s="26"/>
      <c r="E15" s="26">
        <v>1.6145324684501708E-2</v>
      </c>
      <c r="F15" s="28"/>
      <c r="G15" s="28"/>
      <c r="H15" s="19">
        <v>1</v>
      </c>
      <c r="I15" s="26"/>
      <c r="J15" s="26">
        <v>1.01</v>
      </c>
    </row>
    <row r="16" spans="2:10" x14ac:dyDescent="0.25">
      <c r="B16" s="7" t="s">
        <v>21</v>
      </c>
      <c r="C16" s="23">
        <v>6.7290892288391357E-3</v>
      </c>
      <c r="D16" s="29"/>
      <c r="E16" s="29">
        <v>1.936701116485457E-3</v>
      </c>
      <c r="F16" s="28"/>
      <c r="G16" s="28"/>
      <c r="H16" s="23">
        <v>0.01</v>
      </c>
      <c r="I16" s="29"/>
      <c r="J16" s="29">
        <v>0</v>
      </c>
    </row>
    <row r="17" spans="2:10" x14ac:dyDescent="0.25">
      <c r="B17" s="2" t="s">
        <v>10</v>
      </c>
      <c r="C17" s="50"/>
      <c r="D17" s="50"/>
      <c r="E17" s="50"/>
      <c r="H17" s="50"/>
      <c r="I17" s="50"/>
      <c r="J17" s="50"/>
    </row>
    <row r="18" spans="2:10" x14ac:dyDescent="0.25">
      <c r="B18" s="1" t="s">
        <v>11</v>
      </c>
      <c r="C18" s="20">
        <v>117536.88357671538</v>
      </c>
      <c r="D18" s="20">
        <v>0</v>
      </c>
      <c r="E18" s="20">
        <v>0</v>
      </c>
      <c r="F18" s="18"/>
      <c r="G18" s="18"/>
      <c r="H18" s="20">
        <v>79925.039999999994</v>
      </c>
      <c r="I18" s="20">
        <v>0</v>
      </c>
      <c r="J18" s="20">
        <v>769.54</v>
      </c>
    </row>
    <row r="19" spans="2:10" ht="28.5" customHeight="1" x14ac:dyDescent="0.25">
      <c r="B19" s="15" t="s">
        <v>12</v>
      </c>
      <c r="C19" s="24">
        <v>18.820033639577971</v>
      </c>
      <c r="D19" s="27">
        <v>0</v>
      </c>
      <c r="E19" s="27">
        <v>0</v>
      </c>
      <c r="F19" s="57"/>
      <c r="G19" s="57"/>
      <c r="H19" s="24">
        <v>13.59</v>
      </c>
      <c r="I19" s="27"/>
      <c r="J19" s="27">
        <v>0.72</v>
      </c>
    </row>
    <row r="20" spans="2:10" x14ac:dyDescent="0.25">
      <c r="B20" s="2" t="s">
        <v>27</v>
      </c>
      <c r="C20" s="6"/>
      <c r="D20" s="6"/>
      <c r="E20" s="6"/>
      <c r="H20" s="50"/>
      <c r="I20" s="50"/>
      <c r="J20" s="50"/>
    </row>
    <row r="21" spans="2:10" x14ac:dyDescent="0.25">
      <c r="B21" s="1" t="s">
        <v>29</v>
      </c>
      <c r="C21" s="20"/>
      <c r="D21" s="20">
        <v>11695</v>
      </c>
      <c r="E21" s="20"/>
      <c r="F21" s="18"/>
      <c r="G21" s="18"/>
      <c r="H21" s="20"/>
      <c r="I21" s="20">
        <v>35900</v>
      </c>
      <c r="J21" s="20"/>
    </row>
    <row r="22" spans="2:10" ht="17.25" x14ac:dyDescent="0.25">
      <c r="B22" s="1" t="s">
        <v>45</v>
      </c>
      <c r="C22" s="20">
        <v>31880.239999999998</v>
      </c>
      <c r="D22" s="20">
        <v>21694</v>
      </c>
      <c r="E22" s="20">
        <v>5645.9852322859051</v>
      </c>
      <c r="F22" s="18"/>
      <c r="G22" s="18"/>
      <c r="H22" s="20">
        <v>13013.4</v>
      </c>
      <c r="I22" s="20"/>
      <c r="J22" s="20"/>
    </row>
    <row r="23" spans="2:10" x14ac:dyDescent="0.25">
      <c r="B23" s="1" t="s">
        <v>30</v>
      </c>
      <c r="C23" s="20">
        <v>9885132.8068362474</v>
      </c>
      <c r="D23" s="20"/>
      <c r="E23" s="20"/>
      <c r="F23" s="62">
        <f>C23/C26</f>
        <v>0.99666903266325091</v>
      </c>
      <c r="G23" s="18"/>
      <c r="H23" s="20">
        <v>7295571</v>
      </c>
      <c r="I23" s="20"/>
      <c r="J23" s="20"/>
    </row>
    <row r="24" spans="2:10" x14ac:dyDescent="0.25">
      <c r="B24" s="1" t="s">
        <v>31</v>
      </c>
      <c r="C24" s="20"/>
      <c r="D24" s="20">
        <v>129956.04300000001</v>
      </c>
      <c r="E24" s="20"/>
      <c r="F24" s="18"/>
      <c r="G24" s="18"/>
      <c r="H24" s="20"/>
      <c r="I24" s="20">
        <v>146067.82</v>
      </c>
      <c r="J24" s="20">
        <v>34269.07</v>
      </c>
    </row>
    <row r="25" spans="2:10" x14ac:dyDescent="0.25">
      <c r="B25" s="1" t="s">
        <v>43</v>
      </c>
      <c r="C25" s="20">
        <v>1156.8600000000001</v>
      </c>
      <c r="D25" s="20">
        <v>2429.701</v>
      </c>
      <c r="E25" s="20">
        <v>56.5</v>
      </c>
      <c r="F25" s="18"/>
      <c r="G25" s="18"/>
      <c r="H25" s="20">
        <v>29365</v>
      </c>
      <c r="I25" s="20">
        <v>1104.04</v>
      </c>
      <c r="J25" s="20">
        <v>1271</v>
      </c>
    </row>
    <row r="26" spans="2:10" x14ac:dyDescent="0.25">
      <c r="B26" s="6" t="s">
        <v>28</v>
      </c>
      <c r="C26" s="20">
        <v>9918169.9068362471</v>
      </c>
      <c r="D26" s="20">
        <v>165774.74400000001</v>
      </c>
      <c r="E26" s="20">
        <v>5702.4852322859051</v>
      </c>
      <c r="F26" s="18"/>
      <c r="G26" s="18"/>
      <c r="H26" s="20">
        <f>SUM(H21:H25)</f>
        <v>7337949.4000000004</v>
      </c>
      <c r="I26" s="20">
        <v>183071.86000000002</v>
      </c>
      <c r="J26" s="20">
        <v>35540.07</v>
      </c>
    </row>
    <row r="27" spans="2:10" x14ac:dyDescent="0.25">
      <c r="B27" s="6"/>
      <c r="C27" s="20"/>
      <c r="D27" s="20"/>
      <c r="E27" s="20"/>
      <c r="F27" s="18"/>
      <c r="G27" s="18"/>
      <c r="H27" s="20"/>
      <c r="I27" s="20"/>
      <c r="J27" s="20"/>
    </row>
    <row r="28" spans="2:10" x14ac:dyDescent="0.25">
      <c r="B28" s="1" t="s">
        <v>32</v>
      </c>
      <c r="C28" s="50"/>
      <c r="D28" s="50"/>
      <c r="E28" s="50"/>
      <c r="H28" s="50"/>
      <c r="I28" s="50"/>
      <c r="J28" s="50"/>
    </row>
    <row r="29" spans="2:10" x14ac:dyDescent="0.25">
      <c r="B29" s="1" t="s">
        <v>33</v>
      </c>
      <c r="C29" s="50"/>
      <c r="D29" s="20">
        <v>11250</v>
      </c>
      <c r="E29" s="50"/>
      <c r="H29" s="50"/>
      <c r="I29" s="20">
        <v>21566.95</v>
      </c>
      <c r="J29" s="20"/>
    </row>
    <row r="30" spans="2:10" x14ac:dyDescent="0.25">
      <c r="B30" s="7" t="s">
        <v>44</v>
      </c>
      <c r="C30" s="12">
        <f>SUM(C28:C29)</f>
        <v>0</v>
      </c>
      <c r="D30" s="12">
        <f>SUM(D28:D29)</f>
        <v>11250</v>
      </c>
      <c r="E30" s="12">
        <f>SUM(E28:E29)</f>
        <v>0</v>
      </c>
      <c r="F30" s="18"/>
      <c r="G30" s="18"/>
      <c r="H30" s="12"/>
      <c r="I30" s="12">
        <v>21566.95</v>
      </c>
      <c r="J30" s="12"/>
    </row>
    <row r="31" spans="2:10" x14ac:dyDescent="0.25">
      <c r="B31" s="6"/>
      <c r="C31" s="18"/>
      <c r="D31" s="18"/>
      <c r="E31" s="18"/>
      <c r="F31" s="18"/>
      <c r="G31" s="18"/>
      <c r="H31" s="20"/>
      <c r="I31" s="51"/>
      <c r="J31" s="51"/>
    </row>
    <row r="32" spans="2:10" ht="17.25" x14ac:dyDescent="0.25">
      <c r="B32" s="7" t="s">
        <v>50</v>
      </c>
      <c r="C32" s="20">
        <v>7929.24</v>
      </c>
      <c r="D32" s="20">
        <f>18395+3299</f>
        <v>21694</v>
      </c>
      <c r="E32" s="20">
        <f>3977.99+1668</f>
        <v>5645.99</v>
      </c>
      <c r="F32" s="18"/>
      <c r="G32" s="18"/>
      <c r="H32" s="20"/>
      <c r="I32" s="51"/>
      <c r="J32" s="51"/>
    </row>
    <row r="33" spans="2:10" x14ac:dyDescent="0.25">
      <c r="B33" s="2" t="s">
        <v>0</v>
      </c>
      <c r="C33" s="6"/>
      <c r="D33" s="6"/>
      <c r="E33" s="6"/>
      <c r="H33" s="50"/>
      <c r="I33" s="50"/>
      <c r="J33" s="50"/>
    </row>
    <row r="34" spans="2:10" x14ac:dyDescent="0.25">
      <c r="B34" s="1" t="s">
        <v>22</v>
      </c>
      <c r="C34" s="20">
        <v>39512.59256586618</v>
      </c>
      <c r="D34" s="20">
        <v>438627.1387498214</v>
      </c>
      <c r="E34" s="20">
        <v>229.06258816565651</v>
      </c>
      <c r="F34" s="18"/>
      <c r="G34" s="18"/>
      <c r="H34" s="20">
        <v>9282.17</v>
      </c>
      <c r="I34" s="20">
        <v>19869.32</v>
      </c>
      <c r="J34" s="20">
        <v>5005.12</v>
      </c>
    </row>
    <row r="35" spans="2:10" x14ac:dyDescent="0.25">
      <c r="B35" s="1" t="s">
        <v>23</v>
      </c>
      <c r="C35" s="19">
        <v>34.128617461349705</v>
      </c>
      <c r="D35" s="19">
        <v>35.461946197209578</v>
      </c>
      <c r="E35" s="19">
        <v>76.158481209290713</v>
      </c>
      <c r="F35" s="17"/>
      <c r="G35" s="17"/>
      <c r="H35" s="19">
        <v>80.88</v>
      </c>
      <c r="I35" s="45">
        <v>0.98270000000000002</v>
      </c>
      <c r="J35" s="45">
        <v>28.89</v>
      </c>
    </row>
    <row r="36" spans="2:10" x14ac:dyDescent="0.25">
      <c r="C36" s="45"/>
      <c r="D36" s="45"/>
      <c r="E36" s="45"/>
      <c r="F36" s="49"/>
      <c r="G36" s="49"/>
      <c r="H36" s="45"/>
      <c r="I36" s="45"/>
      <c r="J36" s="45"/>
    </row>
    <row r="37" spans="2:10" x14ac:dyDescent="0.25">
      <c r="B37" s="6" t="s">
        <v>24</v>
      </c>
      <c r="C37" s="20">
        <f>C34*(C35/100)</f>
        <v>13485.101565866169</v>
      </c>
      <c r="D37" s="20">
        <f>D34*(D35/100)</f>
        <v>155545.71994982148</v>
      </c>
      <c r="E37" s="20">
        <f>E34*(E35/100)</f>
        <v>174.45058816565648</v>
      </c>
      <c r="F37" s="18"/>
      <c r="G37" s="18"/>
      <c r="H37" s="20">
        <f>H34*(H35/100)</f>
        <v>7507.4190959999996</v>
      </c>
      <c r="I37" s="20">
        <v>19525.580763999998</v>
      </c>
      <c r="J37" s="20">
        <v>1445.9791679999998</v>
      </c>
    </row>
    <row r="38" spans="2:10" x14ac:dyDescent="0.25">
      <c r="B38" s="1" t="s">
        <v>25</v>
      </c>
      <c r="C38" s="20">
        <v>13144.198565866171</v>
      </c>
      <c r="D38" s="50">
        <v>153551.30644982145</v>
      </c>
      <c r="E38" s="20">
        <v>17.318999999999999</v>
      </c>
      <c r="F38" s="18"/>
      <c r="G38" s="18"/>
      <c r="H38" s="20">
        <v>6877.45</v>
      </c>
      <c r="I38" s="50">
        <v>18927.02</v>
      </c>
      <c r="J38" s="50">
        <v>3767.4</v>
      </c>
    </row>
    <row r="39" spans="2:10" x14ac:dyDescent="0.25">
      <c r="B39" s="1" t="s">
        <v>47</v>
      </c>
      <c r="C39" s="22">
        <v>100</v>
      </c>
      <c r="D39" s="21">
        <v>99.67</v>
      </c>
      <c r="E39" s="22">
        <v>100</v>
      </c>
      <c r="F39" s="58"/>
      <c r="G39" s="58"/>
      <c r="H39" s="22">
        <v>99.7</v>
      </c>
      <c r="I39" s="52">
        <v>0.99839999999999995</v>
      </c>
      <c r="J39" s="52">
        <v>6.1800000000000001E-2</v>
      </c>
    </row>
    <row r="40" spans="2:10" x14ac:dyDescent="0.25">
      <c r="B40" s="1" t="s">
        <v>26</v>
      </c>
      <c r="C40" s="19">
        <v>26368.394000000004</v>
      </c>
      <c r="D40" s="19">
        <v>285075.83230000001</v>
      </c>
      <c r="E40" s="19">
        <v>211.74358816565649</v>
      </c>
      <c r="H40" s="50">
        <v>2404.7199999999998</v>
      </c>
      <c r="I40" s="50">
        <v>942.3</v>
      </c>
      <c r="J40" s="50">
        <v>1237.72</v>
      </c>
    </row>
    <row r="41" spans="2:10" x14ac:dyDescent="0.25">
      <c r="B41" s="7" t="s">
        <v>48</v>
      </c>
      <c r="C41" s="23">
        <v>1.2928470349767982</v>
      </c>
      <c r="D41" s="66">
        <v>0.87828963956689643</v>
      </c>
      <c r="E41" s="23">
        <v>74.208427998644012</v>
      </c>
      <c r="F41" s="17"/>
      <c r="G41" s="17"/>
      <c r="H41" s="23">
        <v>27.07</v>
      </c>
      <c r="I41" s="53">
        <v>66.7</v>
      </c>
      <c r="J41" s="53">
        <v>97.99</v>
      </c>
    </row>
    <row r="42" spans="2:10" x14ac:dyDescent="0.25">
      <c r="B42" s="10" t="s">
        <v>37</v>
      </c>
      <c r="C42" s="6"/>
      <c r="D42" s="6"/>
      <c r="E42" s="6"/>
      <c r="H42" s="50"/>
      <c r="I42" s="50"/>
      <c r="J42" s="50"/>
    </row>
    <row r="43" spans="2:10" x14ac:dyDescent="0.25">
      <c r="B43" s="6" t="s">
        <v>5</v>
      </c>
      <c r="C43" s="20">
        <v>1</v>
      </c>
      <c r="D43" s="20">
        <v>14</v>
      </c>
      <c r="E43" s="20">
        <v>0</v>
      </c>
      <c r="F43" s="18"/>
      <c r="G43" s="18"/>
      <c r="H43" s="20">
        <v>2</v>
      </c>
      <c r="I43" s="20">
        <v>8</v>
      </c>
      <c r="J43" s="20">
        <v>0</v>
      </c>
    </row>
    <row r="44" spans="2:10" x14ac:dyDescent="0.25">
      <c r="B44" s="7" t="s">
        <v>4</v>
      </c>
      <c r="C44" s="29">
        <v>72.58</v>
      </c>
      <c r="D44" s="29">
        <v>643.27</v>
      </c>
      <c r="E44" s="29">
        <v>0</v>
      </c>
      <c r="F44" s="28"/>
      <c r="G44" s="28"/>
      <c r="H44" s="29">
        <v>3.68</v>
      </c>
      <c r="I44" s="29">
        <v>19.600000000000001</v>
      </c>
      <c r="J44" s="29">
        <v>0</v>
      </c>
    </row>
    <row r="45" spans="2:10" x14ac:dyDescent="0.25">
      <c r="B45" s="2" t="s">
        <v>7</v>
      </c>
      <c r="C45" s="6"/>
      <c r="D45" s="6"/>
      <c r="E45" s="6"/>
      <c r="H45" s="50"/>
      <c r="I45" s="50"/>
      <c r="J45" s="50"/>
    </row>
    <row r="46" spans="2:10" x14ac:dyDescent="0.25">
      <c r="B46" s="43" t="s">
        <v>39</v>
      </c>
      <c r="C46" s="25">
        <f>C47-3082.59</f>
        <v>4848728.3199649453</v>
      </c>
      <c r="D46" s="25">
        <f>D47-4968.82-2980.45</f>
        <v>401387.92594916001</v>
      </c>
      <c r="E46" s="25">
        <v>95325.86</v>
      </c>
      <c r="F46" s="39"/>
      <c r="G46" s="39"/>
      <c r="H46" s="25">
        <v>4802261.07</v>
      </c>
      <c r="I46" s="25">
        <v>693102.13</v>
      </c>
      <c r="J46" s="25">
        <v>262115.54</v>
      </c>
    </row>
    <row r="47" spans="2:10" x14ac:dyDescent="0.25">
      <c r="B47" s="1" t="s">
        <v>8</v>
      </c>
      <c r="C47" s="25">
        <v>4851810.9099649452</v>
      </c>
      <c r="D47" s="20">
        <v>409337.19594916003</v>
      </c>
      <c r="E47" s="20">
        <v>114253.47192283785</v>
      </c>
      <c r="F47" s="18"/>
      <c r="G47" s="18"/>
      <c r="H47" s="20">
        <v>4807492.6400000006</v>
      </c>
      <c r="I47" s="20">
        <v>705290.5</v>
      </c>
      <c r="J47" s="20">
        <v>285756</v>
      </c>
    </row>
    <row r="48" spans="2:10" ht="29.25" customHeight="1" x14ac:dyDescent="0.25">
      <c r="B48" s="8" t="s">
        <v>9</v>
      </c>
      <c r="C48" s="25">
        <v>776.87</v>
      </c>
      <c r="D48" s="25" t="s">
        <v>55</v>
      </c>
      <c r="E48" s="25">
        <v>0.45</v>
      </c>
      <c r="F48" s="39"/>
      <c r="G48" s="39"/>
      <c r="H48" s="25">
        <v>816.67</v>
      </c>
      <c r="I48" s="25"/>
      <c r="J48" s="25">
        <v>245.79</v>
      </c>
    </row>
    <row r="49" spans="2:28" ht="15.75" thickBot="1" x14ac:dyDescent="0.3">
      <c r="B49" s="16" t="s">
        <v>6</v>
      </c>
      <c r="C49" s="44">
        <v>80000</v>
      </c>
      <c r="D49" s="54">
        <v>0</v>
      </c>
      <c r="E49" s="54"/>
      <c r="H49" s="44"/>
      <c r="I49" s="54"/>
      <c r="J49" s="54"/>
    </row>
    <row r="50" spans="2:28" ht="18.75" x14ac:dyDescent="0.3">
      <c r="H50" s="6"/>
      <c r="I50" s="6"/>
      <c r="T50" s="30"/>
      <c r="U50" s="31"/>
      <c r="V50" s="31"/>
      <c r="W50" s="31"/>
      <c r="X50" s="31"/>
      <c r="Y50" s="31"/>
      <c r="Z50" s="31"/>
      <c r="AA50" s="31"/>
    </row>
    <row r="51" spans="2:28" x14ac:dyDescent="0.25">
      <c r="X51" s="9"/>
      <c r="AB51" s="1"/>
    </row>
    <row r="52" spans="2:28" x14ac:dyDescent="0.25">
      <c r="X52" s="9"/>
      <c r="AB52" s="1"/>
    </row>
    <row r="53" spans="2:28" x14ac:dyDescent="0.25">
      <c r="X53" s="9"/>
      <c r="AB53" s="1"/>
    </row>
  </sheetData>
  <mergeCells count="2">
    <mergeCell ref="C3:E3"/>
    <mergeCell ref="H3:J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C5733B421E7E4DBF0FC40ED0B62601" ma:contentTypeVersion="13" ma:contentTypeDescription="Create a new document." ma:contentTypeScope="" ma:versionID="59d2bf83f7410e453adf45c7ffc6a2b8">
  <xsd:schema xmlns:xsd="http://www.w3.org/2001/XMLSchema" xmlns:xs="http://www.w3.org/2001/XMLSchema" xmlns:p="http://schemas.microsoft.com/office/2006/metadata/properties" xmlns:ns3="63ea4a72-1840-4c09-b42c-98c186a16b3c" xmlns:ns4="92ae29ad-c32b-4b05-a086-058acd460f82" targetNamespace="http://schemas.microsoft.com/office/2006/metadata/properties" ma:root="true" ma:fieldsID="2c89916e5b5d5fb09250ae73a5277c91" ns3:_="" ns4:_="">
    <xsd:import namespace="63ea4a72-1840-4c09-b42c-98c186a16b3c"/>
    <xsd:import namespace="92ae29ad-c32b-4b05-a086-058acd460f8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a4a72-1840-4c09-b42c-98c186a16b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e29ad-c32b-4b05-a086-058acd460f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7076EB-A022-440E-90B3-90C6E13A816C}">
  <ds:schemaRefs>
    <ds:schemaRef ds:uri="63ea4a72-1840-4c09-b42c-98c186a16b3c"/>
    <ds:schemaRef ds:uri="http://schemas.microsoft.com/office/2006/documentManagement/types"/>
    <ds:schemaRef ds:uri="92ae29ad-c32b-4b05-a086-058acd460f82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BA5241-A582-408E-A00E-AE1FA2B0C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a4a72-1840-4c09-b42c-98c186a16b3c"/>
    <ds:schemaRef ds:uri="92ae29ad-c32b-4b05-a086-058acd460f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1FAB8B-B382-4C69-951F-3262B0024A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Environment</vt:lpstr>
      <vt:lpstr>Safety</vt:lpstr>
      <vt:lpstr>People</vt:lpstr>
      <vt:lpstr>Local Content</vt:lpstr>
      <vt:lpstr>Social Investment</vt:lpstr>
      <vt:lpstr>Ethics &amp; Compliance</vt:lpstr>
      <vt:lpstr>2.5</vt:lpstr>
      <vt:lpstr>2.6</vt:lpstr>
      <vt:lpstr>By region</vt:lpstr>
    </vt:vector>
  </TitlesOfParts>
  <Company>Tullow Oil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Richard.Miller</dc:creator>
  <cp:lastModifiedBy>Anna Brog</cp:lastModifiedBy>
  <cp:lastPrinted>2021-03-23T10:23:31Z</cp:lastPrinted>
  <dcterms:created xsi:type="dcterms:W3CDTF">2013-03-26T13:17:15Z</dcterms:created>
  <dcterms:modified xsi:type="dcterms:W3CDTF">2021-03-23T10:24:49Z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0x0101008DC5733B421E7E4DBF0FC40ED0B62601</vt:lpwstr>
  </property>
  <property fmtid="{D5CDD505-2E9C-101B-9397-08002B2CF9AE}" pid="3" name="MSIP_Label_0f92a918-4731-4037-9dd6-53d43aa17903_Enabled">
    <vt:lpwstr>True</vt:lpwstr>
  </property>
  <property fmtid="{D5CDD505-2E9C-101B-9397-08002B2CF9AE}" pid="4" name="MSIP_Label_0f92a918-4731-4037-9dd6-53d43aa17903_SiteId">
    <vt:lpwstr>9d5a858e-e6c7-46a7-a63c-da2023c57cf8</vt:lpwstr>
  </property>
  <property fmtid="{D5CDD505-2E9C-101B-9397-08002B2CF9AE}" pid="5" name="MSIP_Label_0f92a918-4731-4037-9dd6-53d43aa17903_Owner">
    <vt:lpwstr>anna.brog@tullowoil.com</vt:lpwstr>
  </property>
  <property fmtid="{D5CDD505-2E9C-101B-9397-08002B2CF9AE}" pid="6" name="MSIP_Label_0f92a918-4731-4037-9dd6-53d43aa17903_SetDate">
    <vt:lpwstr>2021-03-03T12:20:24.3403317Z</vt:lpwstr>
  </property>
  <property fmtid="{D5CDD505-2E9C-101B-9397-08002B2CF9AE}" pid="7" name="MSIP_Label_0f92a918-4731-4037-9dd6-53d43aa17903_Name">
    <vt:lpwstr>Internal</vt:lpwstr>
  </property>
  <property fmtid="{D5CDD505-2E9C-101B-9397-08002B2CF9AE}" pid="8" name="MSIP_Label_0f92a918-4731-4037-9dd6-53d43aa17903_Application">
    <vt:lpwstr>Microsoft Azure Information Protection</vt:lpwstr>
  </property>
  <property fmtid="{D5CDD505-2E9C-101B-9397-08002B2CF9AE}" pid="9" name="MSIP_Label_0f92a918-4731-4037-9dd6-53d43aa17903_Extended_MSFT_Method">
    <vt:lpwstr>Automatic</vt:lpwstr>
  </property>
  <property fmtid="{D5CDD505-2E9C-101B-9397-08002B2CF9AE}" pid="10" name="Sensitivity">
    <vt:lpwstr>Internal</vt:lpwstr>
  </property>
</Properties>
</file>