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tullowoil-my.sharepoint.com/personal/patience_dorgu_tullowoil_com/Documents/2025/2024SR/For publishing/2024 Sustainability Reporting Suite/Final_Submitted_2024 Sustainability Reporting/"/>
    </mc:Choice>
  </mc:AlternateContent>
  <xr:revisionPtr revIDLastSave="0" documentId="8_{087A08D4-7535-42CE-85AF-6CAE0C58092E}" xr6:coauthVersionLast="47" xr6:coauthVersionMax="47" xr10:uidLastSave="{00000000-0000-0000-0000-000000000000}"/>
  <bookViews>
    <workbookView xWindow="38280" yWindow="-120" windowWidth="29040" windowHeight="15720" xr2:uid="{EE5CAB86-496D-46C8-97DE-E7E9F5C9DBDE}"/>
  </bookViews>
  <sheets>
    <sheet name="Cover" sheetId="12" r:id="rId1"/>
    <sheet name="Home" sheetId="11" r:id="rId2"/>
    <sheet name="2025 Sustainability Performance" sheetId="10" r:id="rId3"/>
    <sheet name="GRI Content Index" sheetId="13" r:id="rId4"/>
    <sheet name="SASB EMP" sheetId="14" r:id="rId5"/>
    <sheet name="IPIECA-API-IOGP" sheetId="15" r:id="rId6"/>
    <sheet name="TCFD" sheetId="16" r:id="rId7"/>
    <sheet name="TNFD" sheetId="17" r:id="rId8"/>
  </sheets>
  <definedNames>
    <definedName name="_xlnm.Print_Titles" localSheetId="2">'2025 Sustainability Performance'!$1:$1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0" l="1"/>
  <c r="I85" i="10"/>
  <c r="I79" i="10"/>
  <c r="J28" i="10"/>
  <c r="K28" i="10"/>
  <c r="L28" i="10"/>
  <c r="I97" i="10"/>
  <c r="I94" i="10"/>
  <c r="I91" i="10"/>
  <c r="I82" i="10"/>
  <c r="I76" i="10"/>
  <c r="I70" i="10"/>
  <c r="I67" i="10"/>
  <c r="I64" i="10"/>
  <c r="I61" i="10"/>
  <c r="I58" i="10"/>
  <c r="I55" i="10"/>
  <c r="I52" i="10"/>
  <c r="I48" i="10"/>
  <c r="I47" i="10"/>
  <c r="I46" i="10"/>
  <c r="I43" i="10"/>
  <c r="I40" i="10"/>
  <c r="I28" i="10"/>
  <c r="H28" i="10"/>
  <c r="F28" i="10"/>
  <c r="G28" i="10"/>
  <c r="E28" i="10"/>
  <c r="L37" i="10"/>
  <c r="K37" i="10"/>
  <c r="J37" i="10"/>
  <c r="L31" i="10"/>
  <c r="K31" i="10"/>
  <c r="J31" i="10"/>
  <c r="I25" i="10"/>
  <c r="I22" i="10"/>
  <c r="J88" i="10"/>
  <c r="K88" i="10"/>
  <c r="L88" i="10"/>
  <c r="E114" i="10"/>
  <c r="E264" i="10"/>
  <c r="I258" i="10"/>
  <c r="H258" i="10"/>
  <c r="G258" i="10"/>
  <c r="F258" i="10"/>
  <c r="E258" i="10"/>
  <c r="I242" i="10"/>
  <c r="H242" i="10"/>
  <c r="G242" i="10"/>
  <c r="F242" i="10"/>
  <c r="E242" i="10"/>
  <c r="I238" i="10"/>
  <c r="H238" i="10"/>
  <c r="G238" i="10"/>
  <c r="F238" i="10"/>
  <c r="E238" i="10"/>
  <c r="I232" i="10"/>
  <c r="I237" i="10" s="1"/>
  <c r="H232" i="10"/>
  <c r="H237" i="10" s="1"/>
  <c r="G232" i="10"/>
  <c r="G237" i="10" s="1"/>
  <c r="F232" i="10"/>
  <c r="F237" i="10" s="1"/>
  <c r="E232" i="10"/>
  <c r="E237" i="10" s="1"/>
  <c r="I218" i="10"/>
  <c r="H218" i="10"/>
  <c r="G218" i="10"/>
  <c r="F218" i="10"/>
  <c r="E218" i="10"/>
  <c r="E219" i="10" s="1"/>
  <c r="K183" i="10"/>
  <c r="J183" i="10"/>
  <c r="I183" i="10"/>
  <c r="H183" i="10"/>
  <c r="G183" i="10"/>
  <c r="F183" i="10"/>
  <c r="E183" i="10"/>
  <c r="K178" i="10"/>
  <c r="J178" i="10"/>
  <c r="I178" i="10"/>
  <c r="H178" i="10"/>
  <c r="G178" i="10"/>
  <c r="F178" i="10"/>
  <c r="E178" i="10"/>
  <c r="K173" i="10"/>
  <c r="J173" i="10"/>
  <c r="I173" i="10"/>
  <c r="H173" i="10"/>
  <c r="G173" i="10"/>
  <c r="F173" i="10"/>
  <c r="E173" i="10"/>
  <c r="E168" i="10"/>
  <c r="E165" i="10"/>
  <c r="K140" i="10"/>
  <c r="J140" i="10"/>
  <c r="I140" i="10"/>
  <c r="H140" i="10"/>
  <c r="G140" i="10"/>
  <c r="F140" i="10"/>
  <c r="E140" i="10"/>
  <c r="K139" i="10"/>
  <c r="J139" i="10"/>
  <c r="I139" i="10"/>
  <c r="H139" i="10"/>
  <c r="G139" i="10"/>
  <c r="F139" i="10"/>
  <c r="E139" i="10"/>
  <c r="I135" i="10"/>
  <c r="H135" i="10"/>
  <c r="G135" i="10"/>
  <c r="F135" i="10"/>
  <c r="E135" i="10"/>
  <c r="K132" i="10"/>
  <c r="J132" i="10"/>
  <c r="I132" i="10"/>
  <c r="H132" i="10"/>
  <c r="G132" i="10"/>
  <c r="F132" i="10"/>
  <c r="E132" i="10"/>
  <c r="I123" i="10"/>
  <c r="H123" i="10"/>
  <c r="G123" i="10"/>
  <c r="F123" i="10"/>
  <c r="E123" i="10"/>
  <c r="L114" i="10"/>
  <c r="K114" i="10"/>
  <c r="J114" i="10"/>
  <c r="H114" i="10"/>
  <c r="G114" i="10"/>
  <c r="F114" i="10"/>
  <c r="G107" i="10"/>
  <c r="H97" i="10"/>
  <c r="G97" i="10"/>
  <c r="F97" i="10"/>
  <c r="E97" i="10"/>
  <c r="H94" i="10"/>
  <c r="G94" i="10"/>
  <c r="F94" i="10"/>
  <c r="E94" i="10"/>
  <c r="H91" i="10"/>
  <c r="G91" i="10"/>
  <c r="F91" i="10"/>
  <c r="E91" i="10"/>
  <c r="H85" i="10"/>
  <c r="G85" i="10"/>
  <c r="F85" i="10"/>
  <c r="E85" i="10"/>
  <c r="H82" i="10"/>
  <c r="G82" i="10"/>
  <c r="F82" i="10"/>
  <c r="E82" i="10"/>
  <c r="H79" i="10"/>
  <c r="G79" i="10"/>
  <c r="F79" i="10"/>
  <c r="E79" i="10"/>
  <c r="H76" i="10"/>
  <c r="G76" i="10"/>
  <c r="F76" i="10"/>
  <c r="E76" i="10"/>
  <c r="H70" i="10"/>
  <c r="G70" i="10"/>
  <c r="F70" i="10"/>
  <c r="E70" i="10"/>
  <c r="H67" i="10"/>
  <c r="G67" i="10"/>
  <c r="F67" i="10"/>
  <c r="E67" i="10"/>
  <c r="H64" i="10"/>
  <c r="G64" i="10"/>
  <c r="F64" i="10"/>
  <c r="E64" i="10"/>
  <c r="H61" i="10"/>
  <c r="G61" i="10"/>
  <c r="F61" i="10"/>
  <c r="E61" i="10"/>
  <c r="H57" i="10"/>
  <c r="G57" i="10"/>
  <c r="F57" i="10"/>
  <c r="E57" i="10"/>
  <c r="H56" i="10"/>
  <c r="G56" i="10"/>
  <c r="F56" i="10"/>
  <c r="E56" i="10"/>
  <c r="H55" i="10"/>
  <c r="G55" i="10"/>
  <c r="F55" i="10"/>
  <c r="E55" i="10"/>
  <c r="H52" i="10"/>
  <c r="G52" i="10"/>
  <c r="F52" i="10"/>
  <c r="E52" i="10"/>
  <c r="H48" i="10"/>
  <c r="G48" i="10"/>
  <c r="F48" i="10"/>
  <c r="E48" i="10"/>
  <c r="H47" i="10"/>
  <c r="G47" i="10"/>
  <c r="F47" i="10"/>
  <c r="E47" i="10"/>
  <c r="H46" i="10"/>
  <c r="G46" i="10"/>
  <c r="F46" i="10"/>
  <c r="E46" i="10"/>
  <c r="H43" i="10"/>
  <c r="G43" i="10"/>
  <c r="F43" i="10"/>
  <c r="E43" i="10"/>
  <c r="H40" i="10"/>
  <c r="G40" i="10"/>
  <c r="F40" i="10"/>
  <c r="E40" i="10"/>
  <c r="H25" i="10"/>
  <c r="F25" i="10"/>
  <c r="E25" i="10"/>
  <c r="H22" i="10"/>
  <c r="G22" i="10"/>
  <c r="F22" i="10"/>
  <c r="E22" i="10"/>
  <c r="I49" i="10" l="1"/>
  <c r="I88" i="10"/>
  <c r="F58" i="10"/>
  <c r="E49" i="10"/>
  <c r="E58" i="10"/>
  <c r="H88" i="10"/>
  <c r="F49" i="10"/>
  <c r="E88" i="10"/>
  <c r="G49" i="10"/>
  <c r="G58" i="10"/>
  <c r="H49" i="10"/>
  <c r="H58" i="10"/>
  <c r="G88" i="10"/>
  <c r="F88" i="10"/>
</calcChain>
</file>

<file path=xl/sharedStrings.xml><?xml version="1.0" encoding="utf-8"?>
<sst xmlns="http://schemas.openxmlformats.org/spreadsheetml/2006/main" count="1262" uniqueCount="752">
  <si>
    <t>Comprehensive ESG/Sustainability Data Table</t>
  </si>
  <si>
    <t>Unit of measure</t>
  </si>
  <si>
    <t>Safety</t>
  </si>
  <si>
    <t>Hours worked (million)</t>
  </si>
  <si>
    <t>Number of employee fatalities</t>
  </si>
  <si>
    <t>Number of contractor fatalities</t>
  </si>
  <si>
    <t>Number of third party fatalities involving members of the public</t>
  </si>
  <si>
    <t>Lost Time Injuries (LTIs)</t>
  </si>
  <si>
    <t>-</t>
  </si>
  <si>
    <t>Total Recordable Injuries (TRI)</t>
  </si>
  <si>
    <t>High Potential Incidents (HiPos)</t>
  </si>
  <si>
    <t>High Potential Incident Frequency (HiPoF)</t>
  </si>
  <si>
    <t>Malaria frequency rate</t>
  </si>
  <si>
    <t>Kilometres driven ('000,000)</t>
  </si>
  <si>
    <t>Vehicle Accident Frequency Rate (VAFR)</t>
  </si>
  <si>
    <t>1. IOGP Frequencies/Rates published in 2024 for preceding year</t>
  </si>
  <si>
    <t xml:space="preserve">People </t>
  </si>
  <si>
    <t>Number of expatriate employees (Women)</t>
  </si>
  <si>
    <t>Number of expatriate employees (Men)</t>
  </si>
  <si>
    <t>Total number of expatriate employees</t>
  </si>
  <si>
    <t>Number of employees on local contract terms (Women)</t>
  </si>
  <si>
    <t>Number of employees on local contract terms (Men)</t>
  </si>
  <si>
    <t>Total number of employees on local contract terms</t>
  </si>
  <si>
    <t>Total employees (Women)</t>
  </si>
  <si>
    <t>Total employees (Men)</t>
  </si>
  <si>
    <t>Overall total employees</t>
  </si>
  <si>
    <t>Number of employees (Women)</t>
  </si>
  <si>
    <t>Number of employees (Men)</t>
  </si>
  <si>
    <t>Total number of employees</t>
  </si>
  <si>
    <t>Number of contractors (Women)</t>
  </si>
  <si>
    <t>Number of contractors (Men)</t>
  </si>
  <si>
    <t xml:space="preserve">Total number of contractors </t>
  </si>
  <si>
    <t>Total Workforce (Women)</t>
  </si>
  <si>
    <t>Total Workforce(Men)</t>
  </si>
  <si>
    <t>Overall total Workforce</t>
  </si>
  <si>
    <t>Total managers (Women)</t>
  </si>
  <si>
    <t>Total managers (Men)</t>
  </si>
  <si>
    <t>Overall total managers</t>
  </si>
  <si>
    <t>African senior managers (Women)</t>
  </si>
  <si>
    <t>African senior managers (Men)</t>
  </si>
  <si>
    <t>Total of African senior managers</t>
  </si>
  <si>
    <t>Non-African senior managers (Women)</t>
  </si>
  <si>
    <t>Non-African senior managers (Men)</t>
  </si>
  <si>
    <t>Total Non-African senior managers</t>
  </si>
  <si>
    <t>Total of African &amp; Non-African senior managers (Women)</t>
  </si>
  <si>
    <t>Total of African &amp; Non-African senior managers (Men)</t>
  </si>
  <si>
    <t>Overall Total African &amp; Non-African senior managers</t>
  </si>
  <si>
    <t>African Board members (Women)</t>
  </si>
  <si>
    <t>African Board members (Men)</t>
  </si>
  <si>
    <t xml:space="preserve"> Total African Board members</t>
  </si>
  <si>
    <t>Non-African Board members (Women)</t>
  </si>
  <si>
    <t>Non-African Board members (Men)</t>
  </si>
  <si>
    <t xml:space="preserve"> Total Non-African Board members</t>
  </si>
  <si>
    <t>African employees (Women)</t>
  </si>
  <si>
    <t>African employees (Men)</t>
  </si>
  <si>
    <t>Total African employees</t>
  </si>
  <si>
    <t>Non-African employees (Women)</t>
  </si>
  <si>
    <t>Non-African employees (Men)</t>
  </si>
  <si>
    <t>Total Non- African employees</t>
  </si>
  <si>
    <t xml:space="preserve"> Total of African &amp;Non-African employees (Women)</t>
  </si>
  <si>
    <t xml:space="preserve"> Total of African &amp;Non-African employees (Men)</t>
  </si>
  <si>
    <t>Overall  Total of African &amp;Non-African employees</t>
  </si>
  <si>
    <t>% of Local Nationals employed (Women)</t>
  </si>
  <si>
    <t>% of Local Nationals employed (Men)</t>
  </si>
  <si>
    <t>Total% of Local Nationals employed</t>
  </si>
  <si>
    <t>Employees under 30 years of age (Women)</t>
  </si>
  <si>
    <t>Employees under 30 years of age (Men)</t>
  </si>
  <si>
    <t>Total Employees under 30 years of age</t>
  </si>
  <si>
    <t>Employees between 30-45 years of age (Women)</t>
  </si>
  <si>
    <t>Employees between 30-45 years of age (Men)</t>
  </si>
  <si>
    <t>Total Employees between 30-45 years of age</t>
  </si>
  <si>
    <t>Employees between 46-60 years of age (Women)</t>
  </si>
  <si>
    <t>Employees between 46-60 years of age (Men)</t>
  </si>
  <si>
    <t>Total Employees between 46-60 years of age</t>
  </si>
  <si>
    <t xml:space="preserve">Employees over 60 years of age (Women) </t>
  </si>
  <si>
    <t xml:space="preserve">Employees over 60 years of age (Men) </t>
  </si>
  <si>
    <t xml:space="preserve">Total Employees over 60 years of age </t>
  </si>
  <si>
    <t>Total Employees (Women) all ages</t>
  </si>
  <si>
    <t>Total employees (Men) all ages</t>
  </si>
  <si>
    <t>Overall Total Employees of all ages</t>
  </si>
  <si>
    <t>New Hire (Women)</t>
  </si>
  <si>
    <t>New Hire (Men)</t>
  </si>
  <si>
    <t>Total Number of New Hire</t>
  </si>
  <si>
    <t>Voluntary Employee leavers (Women)</t>
  </si>
  <si>
    <t>Voluntary Employee leavers (Men)</t>
  </si>
  <si>
    <t>Total Voluntary Employee leavers</t>
  </si>
  <si>
    <t>Involuntary Employee leavers (Women)</t>
  </si>
  <si>
    <t>Involuntary Employee leavers (Men)</t>
  </si>
  <si>
    <t>Total Involuntary Employee leavers</t>
  </si>
  <si>
    <t>3. Turnover rate is calculated using number of employees only</t>
  </si>
  <si>
    <t>Social Investment</t>
  </si>
  <si>
    <t xml:space="preserve">Education </t>
  </si>
  <si>
    <t>$ million</t>
  </si>
  <si>
    <t>Enterprise development</t>
  </si>
  <si>
    <t>Health</t>
  </si>
  <si>
    <t xml:space="preserve">                               -  </t>
  </si>
  <si>
    <t xml:space="preserve">Other </t>
  </si>
  <si>
    <t>Total Discretionary Social Investment ($)</t>
  </si>
  <si>
    <t>Local Content</t>
  </si>
  <si>
    <t>Ghana</t>
  </si>
  <si>
    <t>Kenya</t>
  </si>
  <si>
    <t>Uganda</t>
  </si>
  <si>
    <t>Suriname</t>
  </si>
  <si>
    <t>Guyana</t>
  </si>
  <si>
    <t>Total Local Supplier Spend</t>
  </si>
  <si>
    <t>Ethics and Compliance</t>
  </si>
  <si>
    <t>Total concerns received</t>
  </si>
  <si>
    <t>Number</t>
  </si>
  <si>
    <t>Number of staff leaving the organisation due to breaches of the Code of Ethical Conduct</t>
  </si>
  <si>
    <t>People</t>
  </si>
  <si>
    <r>
      <t>Greenhouse Gas (GHG) Emissions</t>
    </r>
    <r>
      <rPr>
        <b/>
        <vertAlign val="superscript"/>
        <sz val="12"/>
        <color theme="0"/>
        <rFont val="Calibri"/>
        <family val="2"/>
        <scheme val="minor"/>
      </rPr>
      <t>5</t>
    </r>
  </si>
  <si>
    <t>Net equity basis</t>
  </si>
  <si>
    <t xml:space="preserve">Total Scope 1 &amp; 2 GHG emissions </t>
  </si>
  <si>
    <t xml:space="preserve">Scope 1 total GHG emissions  </t>
  </si>
  <si>
    <t xml:space="preserve">Scope 2 total GHG emissions </t>
  </si>
  <si>
    <t>Total Scope 1 &amp; 2 emissions per thousand tonnes hydrocarbon produced</t>
  </si>
  <si>
    <t xml:space="preserve">Total Scope 1 &amp; 2 emissions by production </t>
  </si>
  <si>
    <t>t CO2 per '000 HC</t>
  </si>
  <si>
    <t>t CH4 per '000HC</t>
  </si>
  <si>
    <t>t N2O per '000HC</t>
  </si>
  <si>
    <t>Operated basis</t>
  </si>
  <si>
    <t>Total Scope 1 &amp; 2 GHG emissions</t>
  </si>
  <si>
    <t xml:space="preserve">t </t>
  </si>
  <si>
    <t>CH4 emissions (Scope 1 &amp; 2)</t>
  </si>
  <si>
    <t>N2O emissions  (Scope 1 &amp; 2)</t>
  </si>
  <si>
    <t xml:space="preserve">Total Scope 1 &amp; 2 emission by production </t>
  </si>
  <si>
    <t>Scope 3 total GHG emissions</t>
  </si>
  <si>
    <t>Category 1 - purchased goods and services</t>
  </si>
  <si>
    <t>Category 2 - capital goods</t>
  </si>
  <si>
    <t>Category 4 - upstream transportation and distribution</t>
  </si>
  <si>
    <t>Category 5 - waste generated in operations</t>
  </si>
  <si>
    <t>Category 6 - business travel</t>
  </si>
  <si>
    <t>Category 7 - employee commuting</t>
  </si>
  <si>
    <t>Category 11 - use of sold products</t>
  </si>
  <si>
    <t>Category 15 - investments</t>
  </si>
  <si>
    <t>5. Scope 1, 2 &amp; 3 (Category 11 - Sold products) emissions have been independently assured by Independent Reporting &amp; Assurance Services (IRAS).To review the assurance statement please visit www.tullowoil.com/sustainabilty</t>
  </si>
  <si>
    <t>Flaring</t>
  </si>
  <si>
    <t>Tonnes</t>
  </si>
  <si>
    <t>Total hydrocarbon flared by production (per thousand tonnes hydrocarbon produced)</t>
  </si>
  <si>
    <t>7. Flaring emissions are included in Scope 1 air emissions on 100% operated and net equity basis</t>
  </si>
  <si>
    <t>UK GHG and Environmental performance (operated basis)</t>
  </si>
  <si>
    <t>GHG Emissions</t>
  </si>
  <si>
    <t>UK Scope 1 total air emissions</t>
  </si>
  <si>
    <t>UK Scope 2 total air emissions</t>
  </si>
  <si>
    <t>Total UK Scope 1 &amp; 2 air emissions</t>
  </si>
  <si>
    <t>Energy use</t>
  </si>
  <si>
    <t>UK Total energy consumption</t>
  </si>
  <si>
    <t>GJ</t>
  </si>
  <si>
    <t>kWh</t>
  </si>
  <si>
    <t>Ghana GHG and Environmental performance (operated basis)</t>
  </si>
  <si>
    <t>Ghana Scope 1 total air emissions</t>
  </si>
  <si>
    <t>Ghana Scope 2 total air emissions</t>
  </si>
  <si>
    <t>Total Ghana Scope 1 &amp; 2 air emissions</t>
  </si>
  <si>
    <t>Kenya GHG and Environmental performance (operated basis)</t>
  </si>
  <si>
    <t>Kenya Scope 1 total air emissions</t>
  </si>
  <si>
    <t>Kenya Scope 2 total air emissions</t>
  </si>
  <si>
    <t>Total Kenya Scope 1 &amp; 2 air emissions</t>
  </si>
  <si>
    <t>Cote d'Ivoire GHG and Environmental performance (operated basis)</t>
  </si>
  <si>
    <t>Cote d'Ivoire Scope 1 total air emissions</t>
  </si>
  <si>
    <t>Cote d'Ivoire Scope 2 total air emissions</t>
  </si>
  <si>
    <t>Total Cote d'Ivoire Scope 1 &amp; 2 air emissions</t>
  </si>
  <si>
    <t>Gabon GHG and Environmental performance (operated basis)</t>
  </si>
  <si>
    <t>Gabon Scope 1 total air emissions</t>
  </si>
  <si>
    <t>Gabon Scope 2 total air emissions</t>
  </si>
  <si>
    <t>Total Gabon Scope 1 &amp; 2 air emissions</t>
  </si>
  <si>
    <t>Main Emission Sources (operated basis)</t>
  </si>
  <si>
    <t>8. Flared hydrocarbon includes all hydrocarbons flared from production and well completions</t>
  </si>
  <si>
    <t>9. Process emissions includes all emissions from FPSO-based process combustion (Fuel gas and Marine diesel)</t>
  </si>
  <si>
    <t>10. Other combustion includes all emissions from combusted fuel sources aside those from FPSO (Aviation and Vessel MGO)</t>
  </si>
  <si>
    <t>11. Other vented emissions is emissions from cold venting from tank tops</t>
  </si>
  <si>
    <t>Non-renewable energy sources</t>
  </si>
  <si>
    <t>Aviation fuel</t>
  </si>
  <si>
    <t>Diesel</t>
  </si>
  <si>
    <t>Fuel gas</t>
  </si>
  <si>
    <t>Marine gasoil</t>
  </si>
  <si>
    <t>Natural gas</t>
  </si>
  <si>
    <t>Electricity purchased from grid</t>
  </si>
  <si>
    <t>Renewable energy generated on site by type</t>
  </si>
  <si>
    <t>Solar energy</t>
  </si>
  <si>
    <t>Wind energy</t>
  </si>
  <si>
    <t>Geothermal energy</t>
  </si>
  <si>
    <t>Hydroelectric power</t>
  </si>
  <si>
    <t>Biomass/biofuels</t>
  </si>
  <si>
    <t>Renewable energy purchase on site by type</t>
  </si>
  <si>
    <t>Hydroelectrice power</t>
  </si>
  <si>
    <t xml:space="preserve">Total energy consumption </t>
  </si>
  <si>
    <t>Energy intensity</t>
  </si>
  <si>
    <t>Total energy use by production (per thousand tonnes hydrocarbon produced)</t>
  </si>
  <si>
    <t>Compliance with environmental laws and regulations</t>
  </si>
  <si>
    <t>Total monetary value of significant fines</t>
  </si>
  <si>
    <t>USD</t>
  </si>
  <si>
    <t>Total number of non-monetary sanctions</t>
  </si>
  <si>
    <t>Cases brought through dispute resolution mechanisms</t>
  </si>
  <si>
    <t>Waste</t>
  </si>
  <si>
    <t>Waste Directed to Disposal</t>
  </si>
  <si>
    <t>Non-hazardous waste disposed through incineration with energy recovery</t>
  </si>
  <si>
    <t>Non-hazardous waste disposed through incineration without energy recovery</t>
  </si>
  <si>
    <t>Non-hazardous waste disposed to landfill</t>
  </si>
  <si>
    <t>Hazardous waste disposed through incineration with energy recovery</t>
  </si>
  <si>
    <t>Hazardous waste disposed through incineration without energy recovery</t>
  </si>
  <si>
    <t>Hazardous waste disposed to landfill</t>
  </si>
  <si>
    <t>Total Hazardous waste disposed</t>
  </si>
  <si>
    <t xml:space="preserve">Total Waste disposed </t>
  </si>
  <si>
    <t>Total waste disposed to landfill</t>
  </si>
  <si>
    <t>Waste Diverted from Disposal</t>
  </si>
  <si>
    <t>Non-hazardous waste recycled, reused or treated</t>
  </si>
  <si>
    <t>Hazardous waste recycled, reused or treated</t>
  </si>
  <si>
    <t>Total waste recycled, reused or treated</t>
  </si>
  <si>
    <t xml:space="preserve">Non-hazardous waste recycled / Re-used / Treated </t>
  </si>
  <si>
    <t>%</t>
  </si>
  <si>
    <t xml:space="preserve">Hazardous waste recycled / Re-used / Treated </t>
  </si>
  <si>
    <t xml:space="preserve">Uncontrolled releases </t>
  </si>
  <si>
    <t xml:space="preserve">Oil &amp; Chemical spills </t>
  </si>
  <si>
    <t>Water</t>
  </si>
  <si>
    <t xml:space="preserve">Water withdrawal by source </t>
  </si>
  <si>
    <t>ML</t>
  </si>
  <si>
    <t xml:space="preserve">Seawater </t>
  </si>
  <si>
    <t xml:space="preserve">Ground water </t>
  </si>
  <si>
    <t>Produced Water</t>
  </si>
  <si>
    <t>Other water</t>
  </si>
  <si>
    <t xml:space="preserve">Total water withdrawal </t>
  </si>
  <si>
    <t>Water discharge by destination</t>
  </si>
  <si>
    <t>Surface Water</t>
  </si>
  <si>
    <t>Groundwater</t>
  </si>
  <si>
    <t>Other discharged water</t>
  </si>
  <si>
    <t>Total water discharged</t>
  </si>
  <si>
    <t>Water consumption</t>
  </si>
  <si>
    <t>Total water consumption</t>
  </si>
  <si>
    <t>13. Metered water is consistent with GRI definition of 'third party water'</t>
  </si>
  <si>
    <t>14. Surface water is water with &lt; 2,000 mg/l of total dissolved solids, in line with GRI definition of 'freshwater'</t>
  </si>
  <si>
    <t>15. Produced water discharged to sea meets GRI Disclosure requirement 303-4(a)iii</t>
  </si>
  <si>
    <t>16. The ability or lack thereof, to meet the human and ecological demand for water (GRI)</t>
  </si>
  <si>
    <r>
      <t>IOGP LTIFR</t>
    </r>
    <r>
      <rPr>
        <vertAlign val="superscript"/>
        <sz val="12"/>
        <color rgb="FF000000"/>
        <rFont val="Calibri"/>
        <family val="2"/>
        <scheme val="minor"/>
      </rPr>
      <t>1</t>
    </r>
  </si>
  <si>
    <r>
      <t>IOGP TRIF</t>
    </r>
    <r>
      <rPr>
        <vertAlign val="superscript"/>
        <sz val="12"/>
        <color rgb="FF000000"/>
        <rFont val="Calibri"/>
        <family val="2"/>
        <scheme val="minor"/>
      </rPr>
      <t>1</t>
    </r>
  </si>
  <si>
    <r>
      <t>Number of Local national employees (Men)</t>
    </r>
    <r>
      <rPr>
        <vertAlign val="superscript"/>
        <sz val="12"/>
        <color theme="1"/>
        <rFont val="Calibri"/>
        <family val="2"/>
        <scheme val="minor"/>
      </rPr>
      <t>2</t>
    </r>
  </si>
  <si>
    <r>
      <t>Total number of Local national employees</t>
    </r>
    <r>
      <rPr>
        <vertAlign val="superscript"/>
        <sz val="12"/>
        <color theme="1"/>
        <rFont val="Calibri"/>
        <family val="2"/>
        <scheme val="minor"/>
      </rPr>
      <t xml:space="preserve"> 2</t>
    </r>
  </si>
  <si>
    <r>
      <t>Total Voluntary turnover rate</t>
    </r>
    <r>
      <rPr>
        <vertAlign val="superscript"/>
        <sz val="12"/>
        <color theme="1"/>
        <rFont val="Calibri"/>
        <family val="2"/>
        <scheme val="minor"/>
      </rPr>
      <t>3</t>
    </r>
  </si>
  <si>
    <r>
      <t>Total Involuntary turnover rate</t>
    </r>
    <r>
      <rPr>
        <vertAlign val="superscript"/>
        <sz val="12"/>
        <color theme="1"/>
        <rFont val="Calibri"/>
        <family val="2"/>
        <scheme val="minor"/>
      </rPr>
      <t>3</t>
    </r>
  </si>
  <si>
    <r>
      <t>CO</t>
    </r>
    <r>
      <rPr>
        <vertAlign val="subscript"/>
        <sz val="12"/>
        <color theme="1"/>
        <rFont val="Calibri"/>
        <family val="2"/>
        <scheme val="minor"/>
      </rPr>
      <t>2</t>
    </r>
    <r>
      <rPr>
        <sz val="12"/>
        <color theme="1"/>
        <rFont val="Calibri"/>
        <family val="2"/>
        <scheme val="minor"/>
      </rPr>
      <t xml:space="preserve"> emissions per thousand tonnes hydrocarbon produced</t>
    </r>
  </si>
  <si>
    <r>
      <t>CH</t>
    </r>
    <r>
      <rPr>
        <vertAlign val="subscript"/>
        <sz val="12"/>
        <rFont val="Calibri"/>
        <family val="2"/>
        <scheme val="minor"/>
      </rPr>
      <t>4</t>
    </r>
    <r>
      <rPr>
        <sz val="12"/>
        <rFont val="Calibri"/>
        <family val="2"/>
        <scheme val="minor"/>
      </rPr>
      <t xml:space="preserve"> emissions per thousand tonnes hydrocarbon produced</t>
    </r>
  </si>
  <si>
    <r>
      <t>N</t>
    </r>
    <r>
      <rPr>
        <vertAlign val="subscript"/>
        <sz val="12"/>
        <color theme="1"/>
        <rFont val="Calibri"/>
        <family val="2"/>
        <scheme val="minor"/>
      </rPr>
      <t>2</t>
    </r>
    <r>
      <rPr>
        <sz val="12"/>
        <color theme="1"/>
        <rFont val="Calibri"/>
        <family val="2"/>
        <scheme val="minor"/>
      </rPr>
      <t>O emissions per thousand tonnes hydrocarbon produced</t>
    </r>
  </si>
  <si>
    <r>
      <t>Total Scope 1, 2 &amp; 3 GHG emissions</t>
    </r>
    <r>
      <rPr>
        <vertAlign val="superscript"/>
        <sz val="12"/>
        <color theme="1"/>
        <rFont val="Calibri"/>
        <family val="2"/>
        <scheme val="minor"/>
      </rPr>
      <t>6</t>
    </r>
  </si>
  <si>
    <r>
      <rPr>
        <sz val="12"/>
        <color rgb="FF000000"/>
        <rFont val="Calibri"/>
        <family val="2"/>
        <scheme val="minor"/>
      </rPr>
      <t>CO</t>
    </r>
    <r>
      <rPr>
        <vertAlign val="subscript"/>
        <sz val="12"/>
        <color rgb="FF000000"/>
        <rFont val="Calibri"/>
        <family val="2"/>
        <scheme val="minor"/>
      </rPr>
      <t>2</t>
    </r>
    <r>
      <rPr>
        <sz val="12"/>
        <color rgb="FF000000"/>
        <rFont val="Calibri"/>
        <family val="2"/>
        <scheme val="minor"/>
      </rPr>
      <t xml:space="preserve"> emissions (Scope 1 &amp; 2)</t>
    </r>
  </si>
  <si>
    <r>
      <rPr>
        <sz val="12"/>
        <color rgb="FF000000"/>
        <rFont val="Calibri"/>
        <family val="2"/>
        <scheme val="minor"/>
      </rPr>
      <t>CH</t>
    </r>
    <r>
      <rPr>
        <vertAlign val="subscript"/>
        <sz val="12"/>
        <color rgb="FF000000"/>
        <rFont val="Calibri"/>
        <family val="2"/>
        <scheme val="minor"/>
      </rPr>
      <t xml:space="preserve">4 </t>
    </r>
    <r>
      <rPr>
        <sz val="12"/>
        <color rgb="FF000000"/>
        <rFont val="Calibri"/>
        <family val="2"/>
        <scheme val="minor"/>
      </rPr>
      <t>emissions  (Scope 1 &amp; 2)</t>
    </r>
  </si>
  <si>
    <r>
      <t>N</t>
    </r>
    <r>
      <rPr>
        <vertAlign val="subscript"/>
        <sz val="12"/>
        <color theme="1"/>
        <rFont val="Calibri"/>
        <family val="2"/>
        <scheme val="minor"/>
      </rPr>
      <t>2</t>
    </r>
    <r>
      <rPr>
        <sz val="12"/>
        <color theme="1"/>
        <rFont val="Calibri"/>
        <family val="2"/>
        <scheme val="minor"/>
      </rPr>
      <t>O emissions  (Scope 1 &amp; 2)</t>
    </r>
  </si>
  <si>
    <r>
      <t>CH</t>
    </r>
    <r>
      <rPr>
        <vertAlign val="subscript"/>
        <sz val="12"/>
        <color theme="1"/>
        <rFont val="Calibri"/>
        <family val="2"/>
        <scheme val="minor"/>
      </rPr>
      <t>4</t>
    </r>
    <r>
      <rPr>
        <sz val="12"/>
        <color theme="1"/>
        <rFont val="Calibri"/>
        <family val="2"/>
        <scheme val="minor"/>
      </rPr>
      <t xml:space="preserve"> emissions per thousand tonnes hydrocarbon produced</t>
    </r>
  </si>
  <si>
    <r>
      <t>N</t>
    </r>
    <r>
      <rPr>
        <vertAlign val="subscript"/>
        <sz val="12"/>
        <color theme="1"/>
        <rFont val="Calibri"/>
        <family val="2"/>
        <scheme val="minor"/>
      </rPr>
      <t>2</t>
    </r>
    <r>
      <rPr>
        <sz val="12"/>
        <color theme="1"/>
        <rFont val="Calibri"/>
        <family val="2"/>
        <scheme val="minor"/>
      </rPr>
      <t>0 emissions per thousand tonnes hydrocarbon produced</t>
    </r>
  </si>
  <si>
    <r>
      <t>Total hydrocarbon flared</t>
    </r>
    <r>
      <rPr>
        <vertAlign val="superscript"/>
        <sz val="12"/>
        <color theme="1"/>
        <rFont val="Calibri"/>
        <family val="2"/>
        <scheme val="minor"/>
      </rPr>
      <t>7</t>
    </r>
  </si>
  <si>
    <r>
      <t>Flared  Hydrocarbons</t>
    </r>
    <r>
      <rPr>
        <vertAlign val="superscript"/>
        <sz val="12"/>
        <rFont val="Calibri"/>
        <family val="2"/>
      </rPr>
      <t>8</t>
    </r>
  </si>
  <si>
    <r>
      <t>Process Emissions</t>
    </r>
    <r>
      <rPr>
        <vertAlign val="superscript"/>
        <sz val="12"/>
        <rFont val="Calibri"/>
        <family val="2"/>
      </rPr>
      <t>9</t>
    </r>
  </si>
  <si>
    <r>
      <t>Other Combustion</t>
    </r>
    <r>
      <rPr>
        <vertAlign val="superscript"/>
        <sz val="12"/>
        <rFont val="Calibri"/>
        <family val="2"/>
      </rPr>
      <t>10</t>
    </r>
  </si>
  <si>
    <r>
      <t>Other vented emissions</t>
    </r>
    <r>
      <rPr>
        <vertAlign val="superscript"/>
        <sz val="12"/>
        <rFont val="Calibri"/>
        <family val="2"/>
        <scheme val="minor"/>
      </rPr>
      <t>11</t>
    </r>
  </si>
  <si>
    <r>
      <t>Total Non-hazardous waste disposed</t>
    </r>
    <r>
      <rPr>
        <vertAlign val="superscript"/>
        <sz val="12"/>
        <color theme="1"/>
        <rFont val="Calibri"/>
        <family val="2"/>
        <scheme val="minor"/>
      </rPr>
      <t>12</t>
    </r>
  </si>
  <si>
    <r>
      <t>Metered water</t>
    </r>
    <r>
      <rPr>
        <vertAlign val="superscript"/>
        <sz val="12"/>
        <color theme="1"/>
        <rFont val="Calibri"/>
        <family val="2"/>
        <scheme val="minor"/>
      </rPr>
      <t>13</t>
    </r>
  </si>
  <si>
    <r>
      <t>Surface water</t>
    </r>
    <r>
      <rPr>
        <vertAlign val="superscript"/>
        <sz val="12"/>
        <color theme="1"/>
        <rFont val="Calibri"/>
        <family val="2"/>
        <scheme val="minor"/>
      </rPr>
      <t>14</t>
    </r>
  </si>
  <si>
    <r>
      <t>Seawater</t>
    </r>
    <r>
      <rPr>
        <vertAlign val="superscript"/>
        <sz val="12"/>
        <color theme="1"/>
        <rFont val="Calibri"/>
        <family val="2"/>
        <scheme val="minor"/>
      </rPr>
      <t>15</t>
    </r>
  </si>
  <si>
    <r>
      <t>Total water consumption from all areas with water stress</t>
    </r>
    <r>
      <rPr>
        <vertAlign val="superscript"/>
        <sz val="12"/>
        <color theme="1"/>
        <rFont val="Calibri"/>
        <family val="2"/>
        <scheme val="minor"/>
      </rPr>
      <t>16</t>
    </r>
  </si>
  <si>
    <r>
      <t>t CO</t>
    </r>
    <r>
      <rPr>
        <b/>
        <vertAlign val="subscript"/>
        <sz val="12"/>
        <rFont val="Calibri"/>
        <family val="2"/>
        <scheme val="minor"/>
      </rPr>
      <t>2</t>
    </r>
    <r>
      <rPr>
        <b/>
        <sz val="12"/>
        <rFont val="Calibri"/>
        <family val="2"/>
        <scheme val="minor"/>
      </rPr>
      <t>e</t>
    </r>
  </si>
  <si>
    <r>
      <t>t CO</t>
    </r>
    <r>
      <rPr>
        <vertAlign val="subscript"/>
        <sz val="12"/>
        <rFont val="Calibri"/>
        <family val="2"/>
        <scheme val="minor"/>
      </rPr>
      <t>2</t>
    </r>
    <r>
      <rPr>
        <sz val="12"/>
        <rFont val="Calibri"/>
        <family val="2"/>
        <scheme val="minor"/>
      </rPr>
      <t>e</t>
    </r>
  </si>
  <si>
    <r>
      <t>Kg of CO</t>
    </r>
    <r>
      <rPr>
        <vertAlign val="subscript"/>
        <sz val="12"/>
        <color theme="1"/>
        <rFont val="Calibri"/>
        <family val="2"/>
        <scheme val="minor"/>
      </rPr>
      <t>2</t>
    </r>
    <r>
      <rPr>
        <sz val="12"/>
        <color theme="1"/>
        <rFont val="Calibri"/>
        <family val="2"/>
        <scheme val="minor"/>
      </rPr>
      <t>e per boe</t>
    </r>
  </si>
  <si>
    <r>
      <t>t CO</t>
    </r>
    <r>
      <rPr>
        <vertAlign val="subscript"/>
        <sz val="12"/>
        <color rgb="FF000000"/>
        <rFont val="Calibri"/>
        <family val="2"/>
        <scheme val="minor"/>
      </rPr>
      <t>2</t>
    </r>
    <r>
      <rPr>
        <sz val="12"/>
        <color rgb="FF000000"/>
        <rFont val="Calibri"/>
        <family val="2"/>
        <scheme val="minor"/>
      </rPr>
      <t>e per '000HC</t>
    </r>
  </si>
  <si>
    <r>
      <rPr>
        <sz val="12"/>
        <color rgb="FF000000"/>
        <rFont val="Calibri"/>
        <family val="2"/>
        <scheme val="minor"/>
      </rPr>
      <t>Kg of CO</t>
    </r>
    <r>
      <rPr>
        <vertAlign val="subscript"/>
        <sz val="12"/>
        <color rgb="FF000000"/>
        <rFont val="Calibri"/>
        <family val="2"/>
        <scheme val="minor"/>
      </rPr>
      <t>2</t>
    </r>
    <r>
      <rPr>
        <sz val="12"/>
        <color rgb="FF000000"/>
        <rFont val="Calibri"/>
        <family val="2"/>
        <scheme val="minor"/>
      </rPr>
      <t>e per boe</t>
    </r>
  </si>
  <si>
    <r>
      <rPr>
        <sz val="12"/>
        <color rgb="FF000000"/>
        <rFont val="Calibri"/>
        <family val="2"/>
        <scheme val="minor"/>
      </rPr>
      <t>t CO</t>
    </r>
    <r>
      <rPr>
        <vertAlign val="subscript"/>
        <sz val="12"/>
        <color rgb="FF000000"/>
        <rFont val="Calibri"/>
        <family val="2"/>
        <scheme val="minor"/>
      </rPr>
      <t>2 per '000 HC</t>
    </r>
  </si>
  <si>
    <r>
      <rPr>
        <sz val="12"/>
        <color rgb="FF000000"/>
        <rFont val="Calibri"/>
        <family val="2"/>
        <scheme val="minor"/>
      </rPr>
      <t>t CH</t>
    </r>
    <r>
      <rPr>
        <vertAlign val="subscript"/>
        <sz val="12"/>
        <color rgb="FF000000"/>
        <rFont val="Calibri"/>
        <family val="2"/>
        <scheme val="minor"/>
      </rPr>
      <t>4 per '000HC</t>
    </r>
  </si>
  <si>
    <r>
      <rPr>
        <sz val="12"/>
        <color rgb="FF000000"/>
        <rFont val="Calibri"/>
        <family val="2"/>
        <scheme val="minor"/>
      </rPr>
      <t>t N</t>
    </r>
    <r>
      <rPr>
        <vertAlign val="subscript"/>
        <sz val="12"/>
        <color rgb="FF000000"/>
        <rFont val="Calibri"/>
        <family val="2"/>
        <scheme val="minor"/>
      </rPr>
      <t>2</t>
    </r>
    <r>
      <rPr>
        <sz val="12"/>
        <color rgb="FF000000"/>
        <rFont val="Calibri"/>
        <family val="2"/>
        <scheme val="minor"/>
      </rPr>
      <t>O per '000HC</t>
    </r>
  </si>
  <si>
    <r>
      <rPr>
        <b/>
        <sz val="12"/>
        <color rgb="FF000000"/>
        <rFont val="Calibri"/>
        <family val="2"/>
        <scheme val="minor"/>
      </rPr>
      <t>t CO</t>
    </r>
    <r>
      <rPr>
        <b/>
        <vertAlign val="subscript"/>
        <sz val="12"/>
        <color rgb="FF000000"/>
        <rFont val="Calibri"/>
        <family val="2"/>
        <scheme val="minor"/>
      </rPr>
      <t>2</t>
    </r>
    <r>
      <rPr>
        <b/>
        <sz val="12"/>
        <color rgb="FF000000"/>
        <rFont val="Calibri"/>
        <family val="2"/>
        <scheme val="minor"/>
      </rPr>
      <t>e</t>
    </r>
  </si>
  <si>
    <t>About this workbook</t>
  </si>
  <si>
    <t>Notes on data</t>
  </si>
  <si>
    <t xml:space="preserve">This workbook has been prepared in accordance with the Global Reporting Initiative (GRI) Standards 2021 including GRI11: Oil and Gas Sector 2021. GRI reporting principles as defined in GRI 1: Foundation 2021 apply to the Sustainability Report. Content indexes for the IPIECA-API-IOGP and SASB EMP standards are also available here. </t>
  </si>
  <si>
    <t>Prior year statements</t>
  </si>
  <si>
    <t>Where appropriate, prior year data has been restated when more accurate data becomes available or when there has been material changes to the methodologies for data calculation and estimation.</t>
  </si>
  <si>
    <t>Disclaimer</t>
  </si>
  <si>
    <t>This workbook contains certain forward-looking statements that are subject to the usual risk factors and uncertainties associated with the oil and gas exploration and production business. Whilst Tullow believes the expectations reflected herein to be reasonable in light of the information available to them at this time, the actual outcome may be materially different owing to factors beyond the Group’s control or within the Group’s control where, for example, the Group decides on a change of plan or strategy. The Group undertakes no obligation to revise any such forward-looking statements to reflect any changes in the Group’s expectations or any change in circumstances, events or the Group’s plans and strategy. Accordingly no reliance may be placed on the figures contained in such forward looking statements.</t>
  </si>
  <si>
    <t xml:space="preserve">GRI Content Index  </t>
  </si>
  <si>
    <t>Statement of use</t>
  </si>
  <si>
    <t>GRI 1 used</t>
  </si>
  <si>
    <t>GRI 1: Foundation 2021</t>
  </si>
  <si>
    <t>Applicable GRI Sector Standard(s)</t>
  </si>
  <si>
    <t>GRI 11: Oil &amp; Gas</t>
  </si>
  <si>
    <t xml:space="preserve">Key to location references: </t>
  </si>
  <si>
    <t>GRI 2: General Disclosures 2021</t>
  </si>
  <si>
    <t>Disclosure Location</t>
  </si>
  <si>
    <t>Omission</t>
  </si>
  <si>
    <t>2-1 Organizational details</t>
  </si>
  <si>
    <t>N/A</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</si>
  <si>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</si>
  <si>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</si>
  <si>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</si>
  <si>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</si>
  <si>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</si>
  <si>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</si>
  <si>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SPD:  People</t>
  </si>
  <si>
    <t>2-8 Workers who are not employees</t>
  </si>
  <si>
    <t>Not available</t>
  </si>
  <si>
    <t>This information is not currently tracked. We are reviewing options for tracking this information for future reporting.</t>
  </si>
  <si>
    <t>2-9 Governance structure and composition</t>
  </si>
  <si>
    <t>SR p.47</t>
  </si>
  <si>
    <t>2-10 Nomination and selection of the highest governance body</t>
  </si>
  <si>
    <t>2-11 Chair of the highest governance body</t>
  </si>
  <si>
    <t>2-12 Role of the highest governance body in overseeing the management of impacts</t>
  </si>
  <si>
    <t>SR p.12</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</si>
  <si>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</si>
  <si>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</si>
  <si>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</si>
  <si>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</si>
  <si>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</si>
  <si>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</si>
  <si>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</si>
  <si>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</si>
  <si>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</si>
  <si>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</si>
  <si>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</si>
  <si>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</si>
  <si>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</si>
  <si>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</si>
  <si>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</si>
  <si>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</si>
  <si>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</si>
  <si>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</si>
  <si>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Zero</t>
  </si>
  <si>
    <t>GRI 3: Material Topics 2021</t>
  </si>
  <si>
    <t>3-1 Process to determine material topics</t>
  </si>
  <si>
    <t>3-2 List of material topics</t>
  </si>
  <si>
    <t>Material priority</t>
  </si>
  <si>
    <t xml:space="preserve">GRI Standard  </t>
  </si>
  <si>
    <t>Indicator</t>
  </si>
  <si>
    <t>Sector Standard GRI 11: Oil &amp; Gas</t>
  </si>
  <si>
    <t>Omissions</t>
  </si>
  <si>
    <t>3-1 Management of material topics</t>
  </si>
  <si>
    <t>Safe and Sustainable Operations Policy</t>
  </si>
  <si>
    <t>GRI 11.9.1</t>
  </si>
  <si>
    <t>GRI 403: Occupational Health and Safety 2018</t>
  </si>
  <si>
    <t>403-1 Occupational health and safety management system</t>
  </si>
  <si>
    <t>GRI 11.9.2</t>
  </si>
  <si>
    <t>403-2 Hazard identification, risk assessment, and incident investigation</t>
  </si>
  <si>
    <t>GRI 11.9.3</t>
  </si>
  <si>
    <t>403-3 Occupational health services</t>
  </si>
  <si>
    <t>SR p.17</t>
  </si>
  <si>
    <t>GRI 11.9.4</t>
  </si>
  <si>
    <t>403-4 Worker participation, consultation, and communication on occupational health and safety</t>
  </si>
  <si>
    <t>GRI 11.9.5</t>
  </si>
  <si>
    <t>403-5 Worker training on occupational health and safety</t>
  </si>
  <si>
    <t>GRI 11.9.6</t>
  </si>
  <si>
    <t>403-6 Promotion of worker health</t>
  </si>
  <si>
    <t>GRI 11.9.7</t>
  </si>
  <si>
    <t>403-7 Prevention and mitigation of occupational health and safety impacts directly linked by business relationships</t>
  </si>
  <si>
    <t>GRI 11.9.8</t>
  </si>
  <si>
    <t>403-8 Workers covered by a health and safety management system</t>
  </si>
  <si>
    <t>All workers.</t>
  </si>
  <si>
    <t>GRI11.9.9</t>
  </si>
  <si>
    <t>403-9 Work-related injuries</t>
  </si>
  <si>
    <t>SPD: Safety</t>
  </si>
  <si>
    <t>GRI 11.9.10</t>
  </si>
  <si>
    <t>403-10 Work-related ill health</t>
  </si>
  <si>
    <t>GRI 11.9.11</t>
  </si>
  <si>
    <t>Process safety events</t>
  </si>
  <si>
    <t>SR p.15</t>
  </si>
  <si>
    <t>Emergency response</t>
  </si>
  <si>
    <t>SR p.16</t>
  </si>
  <si>
    <t>GRI 11.14.1</t>
  </si>
  <si>
    <t>204-1 Proportion of spending on local suppliers</t>
  </si>
  <si>
    <t>SPD: Local content</t>
  </si>
  <si>
    <t>GRI 11.14.6</t>
  </si>
  <si>
    <t>SPD: People</t>
  </si>
  <si>
    <t>GRI 11.14.3</t>
  </si>
  <si>
    <t>GRI11.15.1</t>
  </si>
  <si>
    <t>413-1 Operations with local community engagement, impact assessments, and development programs</t>
  </si>
  <si>
    <t>GRI 11.15.2</t>
  </si>
  <si>
    <t>203-1 Infrastructure investments and services supported</t>
  </si>
  <si>
    <t>GRI 11.14.4</t>
  </si>
  <si>
    <t>Grievances</t>
  </si>
  <si>
    <t xml:space="preserve">11.15.4 Report the number and type of grievances from local communities identified </t>
  </si>
  <si>
    <t>GRI 11.15.4</t>
  </si>
  <si>
    <t xml:space="preserve">GRI 3: Material topics  </t>
  </si>
  <si>
    <t>Climate Policy</t>
  </si>
  <si>
    <t>GRI 11.2.1</t>
  </si>
  <si>
    <t>201-2 Financial implications and other risks and opportunities due to climate change</t>
  </si>
  <si>
    <t>GRI 11.2.2</t>
  </si>
  <si>
    <t>GRI 11.1</t>
  </si>
  <si>
    <t>305-1 Direct (Scope 1) GHG emissions</t>
  </si>
  <si>
    <t>SPD: Environment</t>
  </si>
  <si>
    <t>GRI 11.1.5</t>
  </si>
  <si>
    <t>305-2 Energy indirect (Scope 2) GHG emissions</t>
  </si>
  <si>
    <t>GRI 11.1.6</t>
  </si>
  <si>
    <t>305-3 Other indirect (Scope 3) GHG emissions</t>
  </si>
  <si>
    <t>GRI 11.1.7</t>
  </si>
  <si>
    <t>305-4 GHG emissions intensity</t>
  </si>
  <si>
    <t>GRI 11.1.8</t>
  </si>
  <si>
    <t>302-1 Energy consumption within the organization</t>
  </si>
  <si>
    <t>GRI 11.1.2</t>
  </si>
  <si>
    <t xml:space="preserve">302-3 Energy intensity </t>
  </si>
  <si>
    <t>GRI 11.1.4</t>
  </si>
  <si>
    <t>Biodiversity</t>
  </si>
  <si>
    <t>GRI 11.4.1</t>
  </si>
  <si>
    <t>304-2 Significant impacts of activities, products, and services on biodiversity</t>
  </si>
  <si>
    <t>GRI 11.4.3</t>
  </si>
  <si>
    <t>GRI 11.6.1</t>
  </si>
  <si>
    <t>303-1 Interactions with water as a shared resource</t>
  </si>
  <si>
    <t>GRI 11.6.2</t>
  </si>
  <si>
    <t>303-2 Management of water discharge-related impacts</t>
  </si>
  <si>
    <t>GRI 11.6.3</t>
  </si>
  <si>
    <t>303-3 Water withdrawal</t>
  </si>
  <si>
    <t>GRI 11.6.4</t>
  </si>
  <si>
    <t>303-4 Water discharge</t>
  </si>
  <si>
    <t>GRI 11.6.5</t>
  </si>
  <si>
    <t>303-5 Water consumption</t>
  </si>
  <si>
    <t>GRI 11.6.6</t>
  </si>
  <si>
    <t>Spills</t>
  </si>
  <si>
    <t>GRI 11.8.1</t>
  </si>
  <si>
    <t>306-3 Significant spills</t>
  </si>
  <si>
    <t>GRI 11.8.2</t>
  </si>
  <si>
    <t>GRI 11.5.1</t>
  </si>
  <si>
    <t>306-1 Waste generation and significant waste-related impacts</t>
  </si>
  <si>
    <t>GRI 11.5.2</t>
  </si>
  <si>
    <t>306-2 Management of significant waste-related impacts</t>
  </si>
  <si>
    <t>GRI 11.5.3</t>
  </si>
  <si>
    <t>306-3 Waste generated</t>
  </si>
  <si>
    <t>GRI 11.5.4</t>
  </si>
  <si>
    <t>306-4 Waste diverted from disposal</t>
  </si>
  <si>
    <t>GRI 11.5.5</t>
  </si>
  <si>
    <t>306-5 Waste directed to disposal</t>
  </si>
  <si>
    <t>GRI 11.5.6</t>
  </si>
  <si>
    <t>Code of Ethical Conduct</t>
  </si>
  <si>
    <t>GRI 11.19.1</t>
  </si>
  <si>
    <t>GRI 206: Anticompetitive Behavior 2016</t>
  </si>
  <si>
    <t>206-1 Legal actions for anti-competitive behaviour, anti-trust, and monopoly practices</t>
  </si>
  <si>
    <t>No actions</t>
  </si>
  <si>
    <t>GRI 11.19.2</t>
  </si>
  <si>
    <t>GRI 11.20.1</t>
  </si>
  <si>
    <t>No incidents</t>
  </si>
  <si>
    <t>GRI 11.20.2</t>
  </si>
  <si>
    <t>GRI 11.11.1</t>
  </si>
  <si>
    <t>405-1 Diversity of governance bodies and employees</t>
  </si>
  <si>
    <t>GRI 11.11.5</t>
  </si>
  <si>
    <t>401-1 New employee hires and employee turnover</t>
  </si>
  <si>
    <t>404-2 Programs for upgrading employee skills and transition assistance programs</t>
  </si>
  <si>
    <t>GRI 11.10.7</t>
  </si>
  <si>
    <t>3-1  Management of material topics</t>
  </si>
  <si>
    <t>GRI 11.17.1</t>
  </si>
  <si>
    <t>Human Rights Policy</t>
  </si>
  <si>
    <t>411-1 Incidents of violations involving rights of indigenous peoples</t>
  </si>
  <si>
    <t>GRI 11.17.2</t>
  </si>
  <si>
    <t>11.17.3 List the locations of operations where indigenous peoples are present or affected by activities of the organization.</t>
  </si>
  <si>
    <t>GRI 11.17.3</t>
  </si>
  <si>
    <t>11.17.4 Report if the organization has been involved in a process of seeking free, prior and informed consent from indigenous peoples for any of the organization’s activities</t>
  </si>
  <si>
    <t>GRI 11.17.4</t>
  </si>
  <si>
    <t>Global Tax Strategy</t>
  </si>
  <si>
    <t>GRI 11.21.1</t>
  </si>
  <si>
    <t>207-1 Approach to tax</t>
  </si>
  <si>
    <t>GRI 11.21.4</t>
  </si>
  <si>
    <t>207-4 Country-by-country reporting</t>
  </si>
  <si>
    <t>GRI 11.21.7</t>
  </si>
  <si>
    <t>Sustainability Accounting Standards Board: Oil and Gas – Exploration and Production Industry</t>
  </si>
  <si>
    <t>Industry Standard</t>
  </si>
  <si>
    <t>VERSION 2018-10</t>
  </si>
  <si>
    <t>Topic</t>
  </si>
  <si>
    <t>Accounting Metric</t>
  </si>
  <si>
    <t>Code</t>
  </si>
  <si>
    <t>Response</t>
  </si>
  <si>
    <t>Greenhouse Gas Emissions</t>
  </si>
  <si>
    <t>Gross Global Scope 1 emissions, percentage of methane, percentage covered under emissions-limiting regulations</t>
  </si>
  <si>
    <t>EM-EP-110a.1</t>
  </si>
  <si>
    <t>Amount of gross global Scope 1 emissions from: (1) flared hydrocarbons, (2) other combustion, (3) process emissions,(4) other vented emissions, and (5) fugitive emissions</t>
  </si>
  <si>
    <t>EM-EP-110a.2</t>
  </si>
  <si>
    <t>SPD: Environment (partially reported)</t>
  </si>
  <si>
    <t>Discussion of long-term and short-term strategy or plan to manage Scope 1 emissions, emissions reduction targets, and an analysis of performance against those targets</t>
  </si>
  <si>
    <t>EM-EP-110a.3</t>
  </si>
  <si>
    <t>Air Quality</t>
  </si>
  <si>
    <t>Air emissions of the following pollutants: (1) Nox (excluding N2O), (2) SOx, (3) volatile organic compounds (VOCs), and (4) particulate matter (PM10)</t>
  </si>
  <si>
    <t>EM-EP-120a.1</t>
  </si>
  <si>
    <t>This information is not currently available.</t>
  </si>
  <si>
    <t>Water Management</t>
  </si>
  <si>
    <t>(1) Total fresh water withdrawn, (2) total fresh water consumed, percentage of each in regions with High or Extremely High Baseline Water Stress</t>
  </si>
  <si>
    <t>EM-EP-140a.1</t>
  </si>
  <si>
    <t>Volume of produced water and flowback generated; percentage (1) discharged, (2) injected, (3) recycled; hydrocarbon content in discharged water</t>
  </si>
  <si>
    <t>EM-EP-140a.2</t>
  </si>
  <si>
    <t>Percentage of hydraulically fractured wells for which there is public disclosure of all fracturing fluid chemicals used</t>
  </si>
  <si>
    <t>EM-EP-140a.3</t>
  </si>
  <si>
    <t>Not applicable</t>
  </si>
  <si>
    <t>Percentage of hydraulic fracturing sites where ground or surface water quality deteriorated compared to a baseline</t>
  </si>
  <si>
    <t>EM-EP-140a.4</t>
  </si>
  <si>
    <t>Biodiversity
Impacts</t>
  </si>
  <si>
    <t>Description of environmental management policies and practices for active sites</t>
  </si>
  <si>
    <t>EM-EP-160a.1</t>
  </si>
  <si>
    <t>Number and aggregate volume of hydrocarbon spills,volume in Arctic, volume impacting shorelines with ESI rankings 8-10, and volume recovered</t>
  </si>
  <si>
    <t>EM-EP-160a.2</t>
  </si>
  <si>
    <t>Security, Human Rights &amp; Rights of Indigenous Peoples</t>
  </si>
  <si>
    <t>Discussion of engagement processes and due diligence practices with respect to human rights, indigenous rights, and operation in areas of conflict</t>
  </si>
  <si>
    <t>EM-EP-210a.3</t>
  </si>
  <si>
    <t>Community Relations</t>
  </si>
  <si>
    <t>Discussion of process to manage risks and opportunities associated with community rights and interests</t>
  </si>
  <si>
    <t>EM-EP-210b.1</t>
  </si>
  <si>
    <t>Workforce Health &amp; Safety</t>
  </si>
  <si>
    <t>(1) Total recordable incident rate (TRIR), (2) fatality rate, (3) near miss frequency rate (NMFR), and (4) average hours of health, safety, and emergency response training for (a) full- time employees, (b) contract employees, and (c) short-service employees</t>
  </si>
  <si>
    <t>EM-EP-320a.1</t>
  </si>
  <si>
    <t>Discussion of management systems used to integrate a culture of safety throughout the exploration and production lifecycle</t>
  </si>
  <si>
    <t>EM-EP-320a.2</t>
  </si>
  <si>
    <t>Reserves Valuation &amp; Capital Expenditures</t>
  </si>
  <si>
    <t>Sensitivity of hydrocarbon reserve levels to future price projection scenarios that account for a price on carbon emissions</t>
  </si>
  <si>
    <t>EM-EP-420a.1</t>
  </si>
  <si>
    <t>Discussion of how price and demand for hydrocarbons and/or climate regulation influence the capital expenditure strategy for exploration, acquisition, and development of assets</t>
  </si>
  <si>
    <t>EM-EP-420a.2</t>
  </si>
  <si>
    <t>Business Ethics &amp; Transparency</t>
  </si>
  <si>
    <t>Description of the management system for prevention of corruption and bribery throughout the value chain</t>
  </si>
  <si>
    <t>EM-EP-510a.2</t>
  </si>
  <si>
    <t>Management of the
Legal &amp; Regulatory Environment</t>
  </si>
  <si>
    <t>Discussion of corporate positions related to government regulations and/or policy proposals that address environmental and social factors affecting the industry</t>
  </si>
  <si>
    <t>EM-EP-530a.1</t>
  </si>
  <si>
    <t>Critical Incident Risk
Management</t>
  </si>
  <si>
    <t>Description of management systems used to identify and mitigate catastrophic and tail-end risks</t>
  </si>
  <si>
    <t>EM-EP-540a.2</t>
  </si>
  <si>
    <t>Acctivity Metric</t>
  </si>
  <si>
    <t>Production of: (1) oil, (2) natural gas, (3) synthetic oil, and (4) synthetic gas</t>
  </si>
  <si>
    <t>EM-EP-000.A</t>
  </si>
  <si>
    <t>Number of offshore sites</t>
  </si>
  <si>
    <t>EM-EP-000.B</t>
  </si>
  <si>
    <t>SR. p5</t>
  </si>
  <si>
    <t>Number of terrestrial sites</t>
  </si>
  <si>
    <t>EM-EP-000.C</t>
  </si>
  <si>
    <t>IPIECA, API,  IOGP</t>
  </si>
  <si>
    <t>Sustainability reporting guidance for the oil and gas industry</t>
  </si>
  <si>
    <t>March 2020</t>
  </si>
  <si>
    <t>Module</t>
  </si>
  <si>
    <t>Issue</t>
  </si>
  <si>
    <t>Governance  and business  ethics</t>
  </si>
  <si>
    <t xml:space="preserve">Governance and management systems </t>
  </si>
  <si>
    <t>GOV-1: Governance Approach</t>
  </si>
  <si>
    <t>GOV-2: Management Systems</t>
  </si>
  <si>
    <t>Business Ethics and Transparency</t>
  </si>
  <si>
    <t xml:space="preserve">GOV-3: Preventing Corruption  </t>
  </si>
  <si>
    <t>GOV-4: Transparency of Payments to Host Governments</t>
  </si>
  <si>
    <t xml:space="preserve">2023 Payments to Government  Report  </t>
  </si>
  <si>
    <t>GOV-5: Public Advocacy and Lobbying</t>
  </si>
  <si>
    <t>Membership of IPIECA and IOGP</t>
  </si>
  <si>
    <t>Climate Change
and Energy</t>
  </si>
  <si>
    <t>Climate Strategy and Risk</t>
  </si>
  <si>
    <t>CCE-1: Climate Governance and Strategy</t>
  </si>
  <si>
    <t>CCE-2: Climate Risk and Opportunities</t>
  </si>
  <si>
    <t>Technology</t>
  </si>
  <si>
    <t>CCE-3: Lower-Carbon Technology</t>
  </si>
  <si>
    <t>Emissions</t>
  </si>
  <si>
    <t>CCE-4: Greenhouse Gas (GHG) Emissions</t>
  </si>
  <si>
    <t>CCE-5: Methane Emissions</t>
  </si>
  <si>
    <t>Energy Use</t>
  </si>
  <si>
    <t>CCE-6: Energy Use</t>
  </si>
  <si>
    <t>CCE-7: Flared Gas</t>
  </si>
  <si>
    <t>Environment</t>
  </si>
  <si>
    <t>ENV-1: Freshwater</t>
  </si>
  <si>
    <t>ENV-2: Discharges to Water</t>
  </si>
  <si>
    <t>ENV-3: Biodiversity Policy and Strategy</t>
  </si>
  <si>
    <t>ENV-4: Protected and Priority Areas for Biodiversity Conservation</t>
  </si>
  <si>
    <t>Not relevant. Tullow does not operate in protected areas.</t>
  </si>
  <si>
    <t>Air Emissions</t>
  </si>
  <si>
    <t>ENV-5: Emissions to Air</t>
  </si>
  <si>
    <t>ENV-6: Spills to the Environment</t>
  </si>
  <si>
    <t>Materials Management</t>
  </si>
  <si>
    <t>ENV-7: Materials Management</t>
  </si>
  <si>
    <t>Safety, Health,
and Security</t>
  </si>
  <si>
    <t>Workforce Protection</t>
  </si>
  <si>
    <t>SHS-1: Safety, Health and Security Engagement</t>
  </si>
  <si>
    <t>SHS-2: Workforce Health</t>
  </si>
  <si>
    <t>SHS-3: Occupational Injury and Illness Incidents</t>
  </si>
  <si>
    <t>SHS-4: Transport Safety</t>
  </si>
  <si>
    <t>Tullow operates  in compliance with all applicable regulations.</t>
  </si>
  <si>
    <t>Product Health, Safety, and Environmental Risk</t>
  </si>
  <si>
    <t>SHS-5: Product Stewardship</t>
  </si>
  <si>
    <t>Security</t>
  </si>
  <si>
    <t>SHS-7: Security Risk Management</t>
  </si>
  <si>
    <t>Social</t>
  </si>
  <si>
    <t>Human Rights
Management</t>
  </si>
  <si>
    <t xml:space="preserve">SOC-1: Human Rights Due Diligence  </t>
  </si>
  <si>
    <t xml:space="preserve">SOC-2: Suppliers and Human Rights </t>
  </si>
  <si>
    <t>SOC-3: Security Risk Management</t>
  </si>
  <si>
    <t>Labor Practices</t>
  </si>
  <si>
    <t>SOC-4: Site-Based Labor Practices and Worker Accommodation</t>
  </si>
  <si>
    <t xml:space="preserve">SOC-5: Workforce Diversity and Inclusion  </t>
  </si>
  <si>
    <t>SOC-6: Workforce Engagement</t>
  </si>
  <si>
    <t>SOC-7: Workforce Training and Development</t>
  </si>
  <si>
    <t>SOC-8: Workforce Non-retaliation and Grievance Mechanisms</t>
  </si>
  <si>
    <t>Community Engagement</t>
  </si>
  <si>
    <t>SOC-9: Local community Impacts and Engagement</t>
  </si>
  <si>
    <t>SR p.20</t>
  </si>
  <si>
    <t>SOC-10: Indigenous Peoples</t>
  </si>
  <si>
    <t>SOC-11: Land Acquisition and Involuntary Resettlement</t>
  </si>
  <si>
    <t>SOC-12: Community Grievance Mechanisms</t>
  </si>
  <si>
    <t>SOC-13: Social Investment</t>
  </si>
  <si>
    <t>SOC-14: Local Procurement and Supplier Development</t>
  </si>
  <si>
    <t>SOC-15: Local Hiring Practices</t>
  </si>
  <si>
    <t>202-2 Proportion of senior management hired from the local community</t>
  </si>
  <si>
    <t>412-1 Operations that have been subject to human rights reviews or impact assessments</t>
  </si>
  <si>
    <t>412-2 Employee training on human rights policies or procedures</t>
  </si>
  <si>
    <t>412-3 Significant investment agreements and contracts that include human rights clauses or that underwent human rights screening </t>
  </si>
  <si>
    <r>
      <t>Tullow Oil plc has reported in accordance with the GRI Standards for the period January 1</t>
    </r>
    <r>
      <rPr>
        <vertAlign val="superscript"/>
        <sz val="12"/>
        <color theme="1"/>
        <rFont val="Calibri"/>
        <family val="2"/>
        <scheme val="minor"/>
      </rPr>
      <t>st</t>
    </r>
    <r>
      <rPr>
        <sz val="12"/>
        <color theme="1"/>
        <rFont val="Calibri"/>
        <family val="2"/>
        <scheme val="minor"/>
      </rPr>
      <t xml:space="preserve"> 2024 to December 31</t>
    </r>
    <r>
      <rPr>
        <vertAlign val="superscript"/>
        <sz val="12"/>
        <color theme="1"/>
        <rFont val="Calibri"/>
        <family val="2"/>
        <scheme val="minor"/>
      </rPr>
      <t>st</t>
    </r>
    <r>
      <rPr>
        <sz val="12"/>
        <color theme="1"/>
        <rFont val="Calibri"/>
        <family val="2"/>
        <scheme val="minor"/>
      </rPr>
      <t xml:space="preserve"> 2024.</t>
    </r>
  </si>
  <si>
    <r>
      <rPr>
        <b/>
        <sz val="12"/>
        <color theme="1"/>
        <rFont val="Calibri"/>
        <family val="2"/>
        <scheme val="minor"/>
      </rPr>
      <t xml:space="preserve">SPD </t>
    </r>
    <r>
      <rPr>
        <sz val="12"/>
        <color theme="1"/>
        <rFont val="Calibri"/>
        <family val="2"/>
        <scheme val="minor"/>
      </rPr>
      <t xml:space="preserve">
2024 Sustainability Performance Data (data workbook download)</t>
    </r>
  </si>
  <si>
    <t>SR p.4</t>
  </si>
  <si>
    <t>SR pp.5-6</t>
  </si>
  <si>
    <t>SR p.14</t>
  </si>
  <si>
    <t>SR p.7</t>
  </si>
  <si>
    <t>SR pp.9-10</t>
  </si>
  <si>
    <t>SR pp. 30-32</t>
  </si>
  <si>
    <t>SR p.13</t>
  </si>
  <si>
    <t>SR p.9-10</t>
  </si>
  <si>
    <t>SR pp.19-20</t>
  </si>
  <si>
    <t>SR pp.19</t>
  </si>
  <si>
    <t>SR p.21</t>
  </si>
  <si>
    <t>SR p.22</t>
  </si>
  <si>
    <t>SR p.35</t>
  </si>
  <si>
    <t>SR p.30, 33</t>
  </si>
  <si>
    <t>SR pp.30-37</t>
  </si>
  <si>
    <t>SR pp.33-37</t>
  </si>
  <si>
    <t>SR p.59</t>
  </si>
  <si>
    <t>SR p.47-50</t>
  </si>
  <si>
    <t>SR p.46</t>
  </si>
  <si>
    <t>SR p.25</t>
  </si>
  <si>
    <t>SR p.24</t>
  </si>
  <si>
    <t>SR p.28</t>
  </si>
  <si>
    <t>SR pp.28-32</t>
  </si>
  <si>
    <t>SR pp.30-31</t>
  </si>
  <si>
    <t>SR. p 40-43</t>
  </si>
  <si>
    <t xml:space="preserve">SR. p 47
</t>
  </si>
  <si>
    <t xml:space="preserve">SR. p.28-32
</t>
  </si>
  <si>
    <t xml:space="preserve">SR. pp. 28-32
</t>
  </si>
  <si>
    <t xml:space="preserve">SR. p 19-20
</t>
  </si>
  <si>
    <t>SR pp.16</t>
  </si>
  <si>
    <t>SR pp. 41-43</t>
  </si>
  <si>
    <t xml:space="preserve"> Tullow provides temporary worker accommodation in certain cases, such as boarding on the FPSOs and guest housing accommodation in Ghana where required. All such accommodation is designed to provide decent living conditions in line with our labour and human rights standards. </t>
  </si>
  <si>
    <t>SR p.23-27</t>
  </si>
  <si>
    <t>SR p. 16</t>
  </si>
  <si>
    <t>SR pp.28-29</t>
  </si>
  <si>
    <t>SR pp.35-37</t>
  </si>
  <si>
    <t>SR pp. 26-27</t>
  </si>
  <si>
    <t>SR p.29</t>
  </si>
  <si>
    <t>AR pp.41-49</t>
  </si>
  <si>
    <t>AR pp. 44-47</t>
  </si>
  <si>
    <t>AR pp. 50-58</t>
  </si>
  <si>
    <t>AR p.2</t>
  </si>
  <si>
    <t>AR p.41-49</t>
  </si>
  <si>
    <t>SR. p42</t>
  </si>
  <si>
    <t>AR p.95</t>
  </si>
  <si>
    <t>AR pp.93-96</t>
  </si>
  <si>
    <t>AR p.79</t>
  </si>
  <si>
    <t>Prioritise occupational health and safety</t>
  </si>
  <si>
    <t>Assure asset integrity and process safety</t>
  </si>
  <si>
    <t>Attract, retain and develop talent</t>
  </si>
  <si>
    <t>SR p.23</t>
  </si>
  <si>
    <t>Advance inclusion and diversity</t>
  </si>
  <si>
    <t>Respect human rights</t>
  </si>
  <si>
    <t>Manage impacts on host communities</t>
  </si>
  <si>
    <t>Contribute to socio-economic development</t>
  </si>
  <si>
    <t>Decarbonise our assets</t>
  </si>
  <si>
    <t>Invest in nature-based solutions for carbon offsets</t>
  </si>
  <si>
    <t>Reduce material use, waste and pollution</t>
  </si>
  <si>
    <t>SR pp.45-46</t>
  </si>
  <si>
    <t>Enhance biodiversity and ocean health</t>
  </si>
  <si>
    <t>SR p.43</t>
  </si>
  <si>
    <t>Nature-based solutions for carbon offsets</t>
  </si>
  <si>
    <t>Promote robust
corporate governance</t>
  </si>
  <si>
    <t>Maintain responsible
business conduct</t>
  </si>
  <si>
    <t>404-1 Average hours of training per year per employee</t>
  </si>
  <si>
    <t>GRI 11.6.7</t>
  </si>
  <si>
    <t>205-1 Operations assessed for risks related to corruption</t>
  </si>
  <si>
    <t>205-2 Communication and training about anti-corruption policies and
procedures</t>
  </si>
  <si>
    <t>GRI 11.20.3</t>
  </si>
  <si>
    <t>GRI 11.20.4</t>
  </si>
  <si>
    <t>205-3 Confirmed incidents of corruption and actions taken</t>
  </si>
  <si>
    <t>SR.p 16</t>
  </si>
  <si>
    <t>305-5 Reduction of GHG emissions</t>
  </si>
  <si>
    <t>GRI 11.2.3</t>
  </si>
  <si>
    <t>SR pp.41</t>
  </si>
  <si>
    <t>GRI 11.10.2</t>
  </si>
  <si>
    <t>GRI 401: Employment 2016</t>
  </si>
  <si>
    <t>GRI 404: Training and Education 2016</t>
  </si>
  <si>
    <t>GRI 405: Diversity and Equal Opportunity 2016</t>
  </si>
  <si>
    <t>GRI 204: Procurement Practices 2016</t>
  </si>
  <si>
    <t>GRI 201: Economic Performance 2016</t>
  </si>
  <si>
    <t>GRI 413: Local Communities 2016</t>
  </si>
  <si>
    <t>GRI 411: Rights of Indigenous Peoples 2016</t>
  </si>
  <si>
    <t>GRI 302: Energy 2016</t>
  </si>
  <si>
    <t>GRI 306: Effluents and Waste 2016</t>
  </si>
  <si>
    <t>GRI 304: Biodiversity 2016</t>
  </si>
  <si>
    <t>GRI 205: Anti-Corruption 2016</t>
  </si>
  <si>
    <t>GRI 207: Tax 2020</t>
  </si>
  <si>
    <t>GRI 306: Waste 2020</t>
  </si>
  <si>
    <t xml:space="preserve">GRI 303: Water  2018 </t>
  </si>
  <si>
    <t>GRI 305: Emissions  2016</t>
  </si>
  <si>
    <t>GRI 202: Market Presence  2016</t>
  </si>
  <si>
    <t>GRI 11.10.6</t>
  </si>
  <si>
    <t>GRI 203: Indirect Economic Impacts 2016</t>
  </si>
  <si>
    <t>SR p.37</t>
  </si>
  <si>
    <t>GRI 11.14.5</t>
  </si>
  <si>
    <t>203-2 Significant indirect economic impacts</t>
  </si>
  <si>
    <t>SR p.31</t>
  </si>
  <si>
    <t>GRI 11.18.1</t>
  </si>
  <si>
    <t>GRI 410: Security Practices 2016</t>
  </si>
  <si>
    <t xml:space="preserve"> 410-1 Security personnel trained in human rights policies or 
procedures</t>
  </si>
  <si>
    <t>GRI 11.18.2</t>
  </si>
  <si>
    <t>GOVERNANCE</t>
  </si>
  <si>
    <t>a Describe the board’s oversight of climate-related risks and opportunities</t>
  </si>
  <si>
    <t>b Describe management’s role in assessing and managing climate-related risks and opportunities</t>
  </si>
  <si>
    <t xml:space="preserve">STRATEGY </t>
  </si>
  <si>
    <t>a Describe the climate-related risks and opportunities the organisation has identified over the short, medium, and long term</t>
  </si>
  <si>
    <t>b Describe the impact of climate-related risks and opportunities on the organisation’s businesses, strategy, and financial planning</t>
  </si>
  <si>
    <t>c Describe the resilience of the organisation’s strategy, taking into consideration different climate-related scenarios, including a 2°C or lower scenario</t>
  </si>
  <si>
    <t>RISK MANAGEMENT</t>
  </si>
  <si>
    <t>a Describe the organisation’s processes for identifying and assessing climate-related risks</t>
  </si>
  <si>
    <t>b Describe the organisation’s processes for managing climate-related risks</t>
  </si>
  <si>
    <t>c Describe how processes for identifying, assessing and managing climate-related risks are integrated into the organisation’s overall risk management</t>
  </si>
  <si>
    <t>METRICS AND TARGETS</t>
  </si>
  <si>
    <t>a Disclose the metrics used by the organisation to assess climate-related risks and opportunities in line with its strategy and risk management process</t>
  </si>
  <si>
    <t>b Disclose Scope 1, Scope 2 and, if appropriate, Scope 3 greenhouse gas emissions and the related risks</t>
  </si>
  <si>
    <t>c Describe the targets used by the organisation to manage climate-related risks and opportunities and performance against targets</t>
  </si>
  <si>
    <t>Task Force on Climate-Related Financial Disclosures (TCFD) Index</t>
  </si>
  <si>
    <t>Task Force on Nature-Related Financial Disclosures (TNFD) Index</t>
  </si>
  <si>
    <t>For the above disclosures, please see our 2024 Annual Report and Accounts, p. 41-49</t>
  </si>
  <si>
    <t>a Describe the board’s oversight of nature-related dependencies, impacts, risks and opportunities</t>
  </si>
  <si>
    <t>b Describe management’s role in assessing and managing nature-related dependencies, impacts, risks and opportunities</t>
  </si>
  <si>
    <t>a Describe the nature-related dependencies, impacts, risks and opportunities the organisation has identified over the short, medium, and long term</t>
  </si>
  <si>
    <t>c Describe the resilience of the organisation’s strategy to nature-related risks and opportunities, taking into consideration different scenarios.</t>
  </si>
  <si>
    <t>d Disclose the locations of assets and/or activities in the organization's direct operations and, where possible, upstream and downstream value chain(s) that meet the criteria for priority locations</t>
  </si>
  <si>
    <t>b Describe the organisation’s processes for managing nature-related dependencies, impacts, risks and opportunities</t>
  </si>
  <si>
    <t>c Describe how processes for identifying, assessing and managing nature-related risks are integrated into and inform the organisation’s overall risk management processes</t>
  </si>
  <si>
    <t>b Disclose the metrics used by the organisation to assess and manage dependencies and impacts on nature</t>
  </si>
  <si>
    <t>c Describe the targets and goals used by the organisation to manage nature-related dependencies, impacts,  risks and opportunities and performance against targets</t>
  </si>
  <si>
    <t>a Disclose the metrics used by the organisation to assess and manage material nature-related risks and opportunities in line with its strategy and risk management process</t>
  </si>
  <si>
    <t>This Sustainability Performance Data workbook outlines our key non-financial performance information and is published alongside our Sustainability Report, Annual Report and Accounts and Payments to Governments Report to complement the business and financial information required to provide stakeholders with a complete picture of our economic performance, social and environmental impacts in 2023.
Sustainability underpins our business strategy and our approach focuses on three core themes which are aligned with the issues that are most significant to our business, our stakeholders and the relevant broader United Nations Sustainable Development Goals.</t>
  </si>
  <si>
    <t>We are committed to transparent disclosures of our emissions on both an operated and net-equity basis. We continue to report Scope 3 emissions in our non-operated assets; since 2022, we report on the basis of eight categories  - 1, 2, 4, 5, 6, 7, 11, 15 resulting in a material increase in our Scope 3 emissions. Scope 1, 2 &amp; 3 (Cat. 11) Greenhouse Gas Emissions data from our operated assets have been externally assured by Integrated Reporting &amp; Assurance Services (IRAS) and the Assurance Statement can be found on our website at www.tullowoil.com/sustainability.</t>
  </si>
  <si>
    <t>Reporting on greenhouse gas (GHG) emissions</t>
  </si>
  <si>
    <t>The data presented in this workbook relates to Tullow's financial reporting year (1 January to 31 December 2024), unless otherwise stated. Definitions are provided in our Basis of Reporting document which can be found on our website www.tullowoil.com/sustainability/</t>
  </si>
  <si>
    <t>Lost Time Injury Rate (LTIR)</t>
  </si>
  <si>
    <t>Total Recordable Injury Rate (TRIR)</t>
  </si>
  <si>
    <t xml:space="preserve">2024 Payments to Governments  Report  </t>
  </si>
  <si>
    <t>ARA
2024 Annual Report and Accounts (PDF)</t>
  </si>
  <si>
    <t>SR
2024 Sustainability Report (PDF)</t>
  </si>
  <si>
    <t>TNFD
2024 TNFD Report</t>
  </si>
  <si>
    <t>AR
2024 Annual Report (PDF)</t>
  </si>
  <si>
    <t>1) TRIR: SPD: Safety 
2) Fatality rate: 0
3) NMFR: 7.17 (per million hours)
4) Hours of training: Not available</t>
  </si>
  <si>
    <t>4. Reported concerns include allegations of fraud being perpetrated against Tullow, unrelated third parties using Tullow identity in attempted frauds of other unrelated third parties, or fraud attempted by Tullow and associated persons</t>
  </si>
  <si>
    <r>
      <t>6. Total Scope 1, 2 &amp; 3 air emissions in metric tonnes of CO</t>
    </r>
    <r>
      <rPr>
        <vertAlign val="subscript"/>
        <sz val="10"/>
        <color theme="9" tint="-0.499984740745262"/>
        <rFont val="Calibri"/>
        <family val="2"/>
        <scheme val="minor"/>
      </rPr>
      <t>2</t>
    </r>
    <r>
      <rPr>
        <sz val="10"/>
        <color theme="9" tint="-0.499984740745262"/>
        <rFont val="Calibri"/>
        <family val="2"/>
        <scheme val="minor"/>
      </rPr>
      <t xml:space="preserve"> equivalent. Greenhouse gases in scope: CO</t>
    </r>
    <r>
      <rPr>
        <vertAlign val="subscript"/>
        <sz val="10"/>
        <color theme="9" tint="-0.499984740745262"/>
        <rFont val="Calibri"/>
        <family val="2"/>
        <scheme val="minor"/>
      </rPr>
      <t>2</t>
    </r>
    <r>
      <rPr>
        <sz val="10"/>
        <color theme="9" tint="-0.499984740745262"/>
        <rFont val="Calibri"/>
        <family val="2"/>
        <scheme val="minor"/>
      </rPr>
      <t>, CH</t>
    </r>
    <r>
      <rPr>
        <vertAlign val="subscript"/>
        <sz val="10"/>
        <color theme="9" tint="-0.499984740745262"/>
        <rFont val="Calibri"/>
        <family val="2"/>
        <scheme val="minor"/>
      </rPr>
      <t>4</t>
    </r>
    <r>
      <rPr>
        <sz val="10"/>
        <color theme="9" tint="-0.499984740745262"/>
        <rFont val="Calibri"/>
        <family val="2"/>
        <scheme val="minor"/>
      </rPr>
      <t xml:space="preserve"> and N</t>
    </r>
    <r>
      <rPr>
        <vertAlign val="subscript"/>
        <sz val="10"/>
        <color theme="9" tint="-0.499984740745262"/>
        <rFont val="Calibri"/>
        <family val="2"/>
        <scheme val="minor"/>
      </rPr>
      <t>2</t>
    </r>
    <r>
      <rPr>
        <sz val="10"/>
        <color theme="9" tint="-0.499984740745262"/>
        <rFont val="Calibri"/>
        <family val="2"/>
        <scheme val="minor"/>
      </rPr>
      <t>0 expressed as CO</t>
    </r>
    <r>
      <rPr>
        <vertAlign val="subscript"/>
        <sz val="10"/>
        <color theme="9" tint="-0.499984740745262"/>
        <rFont val="Calibri"/>
        <family val="2"/>
        <scheme val="minor"/>
      </rPr>
      <t>2</t>
    </r>
    <r>
      <rPr>
        <sz val="10"/>
        <color theme="9" tint="-0.499984740745262"/>
        <rFont val="Calibri"/>
        <family val="2"/>
        <scheme val="minor"/>
      </rPr>
      <t>e</t>
    </r>
  </si>
  <si>
    <t>12.Reporting years prior to 2020 included treated greywater in non-hazardous waste volumes. From 2020, in line with GRI definitions, treated greywater will be included in water volumes discharged to sea</t>
  </si>
  <si>
    <t>Concerns received via independent reporting line (ComplianceLine)</t>
  </si>
  <si>
    <r>
      <t>Corruption/fraud related concerns received</t>
    </r>
    <r>
      <rPr>
        <vertAlign val="superscript"/>
        <sz val="12"/>
        <color theme="1"/>
        <rFont val="Calibri"/>
        <family val="2"/>
        <scheme val="minor"/>
      </rPr>
      <t>4</t>
    </r>
    <r>
      <rPr>
        <sz val="12"/>
        <color theme="1"/>
        <rFont val="Calibri"/>
        <family val="2"/>
        <scheme val="minor"/>
      </rPr>
      <t xml:space="preserve"> </t>
    </r>
  </si>
  <si>
    <t>Total of African &amp; Non-African Board members (Women)</t>
  </si>
  <si>
    <t>Total of African &amp; Non-African Board members (Men)</t>
  </si>
  <si>
    <t>Overall Total of African &amp; Non-African Board members</t>
  </si>
  <si>
    <r>
      <t>Number of Local national employees (Women)</t>
    </r>
    <r>
      <rPr>
        <vertAlign val="superscript"/>
        <sz val="12"/>
        <color theme="1"/>
        <rFont val="Calibri"/>
        <family val="2"/>
        <scheme val="minor"/>
      </rPr>
      <t>2</t>
    </r>
  </si>
  <si>
    <t>2. Local nationals is calculated on the basis of passport holders. Data restated for 2022 and 2021</t>
  </si>
  <si>
    <r>
      <rPr>
        <b/>
        <sz val="12"/>
        <color theme="1"/>
        <rFont val="Calibri"/>
        <family val="2"/>
        <scheme val="minor"/>
      </rPr>
      <t xml:space="preserve">SPD </t>
    </r>
    <r>
      <rPr>
        <sz val="12"/>
        <color theme="1"/>
        <rFont val="Calibri"/>
        <family val="2"/>
        <scheme val="minor"/>
      </rPr>
      <t xml:space="preserve">
2024 Sustainability Performance Data</t>
    </r>
  </si>
  <si>
    <t>For the above disclosures, please see our inaugural TNFD Report</t>
  </si>
  <si>
    <t>c 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</si>
  <si>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t>b Describe the effect nature-related dependencies, impacts,risks and opportunities have had on the organisation’s business model, value chain, strategy, and financial planning, as well as any transition plans or analysis in place</t>
  </si>
  <si>
    <t>ai Describe the organisation’s processes for identifying, assessing and prioritising nature-related dependencies, impacts,risks and opportunities in its direct operations</t>
  </si>
  <si>
    <t>aii Describe the organisation’s processes for identifying, assessing and prioritising nature-related dependencies, impacts,risks and opportunities in its upstream and downstream value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</si>
</sst>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_(* #,##0_);_(* \(#,##0\);_(* &quot;-&quot;??_);_(@_)"/>
    <numFmt numFmtId="167" formatCode="#,##0.0"/>
    <numFmt numFmtId="168" formatCode="#,##0.000"/>
    <numFmt numFmtId="169" formatCode="#,##0_ ;\-#,##0\ "/>
    <numFmt numFmtId="170" formatCode="_-* #,##0.0_-;\-* #,##0.0_-;_-* &quot;-&quot;??_-;_-@_-"/>
  </numFmts>
  <fonts count="45"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11"/>
      <color theme="0"/>
      <name val="Calibri"/>
      <family val="2"/>
      <scheme val="minor"/>
    </font>
    <font>
      <u/>
      <sz val="11"/>
      <color theme="10"/>
      <name val="Calibri"/>
      <family val="2"/>
      <scheme val="minor"/>
    </font>
    <font>
      <b/>
      <sz val="12"/>
      <color theme="1"/>
      <name val="Calibri"/>
      <family val="2"/>
      <scheme val="minor"/>
    </font>
    <font>
      <b/>
      <sz val="12"/>
      <color theme="0"/>
      <name val="Calibri"/>
      <family val="2"/>
      <scheme val="minor"/>
    </font>
    <font>
      <sz val="11"/>
      <color rgb="FF9C5700"/>
      <name val="Calibri"/>
      <family val="2"/>
      <scheme val="minor"/>
    </font>
    <font>
      <b/>
      <vertAlign val="superscript"/>
      <sz val="12"/>
      <color theme="0"/>
      <name val="Calibri"/>
      <family val="2"/>
      <scheme val="minor"/>
    </font>
    <font>
      <sz val="12"/>
      <color theme="1"/>
      <name val="Calibri"/>
      <family val="2"/>
      <scheme val="minor"/>
    </font>
    <font>
      <vertAlign val="superscript"/>
      <sz val="12"/>
      <color rgb="FF000000"/>
      <name val="Calibri"/>
      <family val="2"/>
      <scheme val="minor"/>
    </font>
    <font>
      <sz val="12"/>
      <color rgb="FFFF0000"/>
      <name val="Calibri"/>
      <family val="2"/>
      <scheme val="minor"/>
    </font>
    <font>
      <vertAlign val="superscript"/>
      <sz val="12"/>
      <color theme="1"/>
      <name val="Calibri"/>
      <family val="2"/>
      <scheme val="minor"/>
    </font>
    <font>
      <sz val="12"/>
      <color rgb="FF000000"/>
      <name val="Calibri"/>
      <family val="2"/>
      <scheme val="minor"/>
    </font>
    <font>
      <vertAlign val="subscript"/>
      <sz val="12"/>
      <color theme="1"/>
      <name val="Calibri"/>
      <family val="2"/>
      <scheme val="minor"/>
    </font>
    <font>
      <sz val="12"/>
      <name val="Calibri"/>
      <family val="2"/>
      <scheme val="minor"/>
    </font>
    <font>
      <vertAlign val="subscript"/>
      <sz val="12"/>
      <name val="Calibri"/>
      <family val="2"/>
      <scheme val="minor"/>
    </font>
    <font>
      <vertAlign val="subscript"/>
      <sz val="12"/>
      <color rgb="FF000000"/>
      <name val="Calibri"/>
      <family val="2"/>
      <scheme val="minor"/>
    </font>
    <font>
      <b/>
      <sz val="12"/>
      <color rgb="FF44546A"/>
      <name val="Calibri"/>
      <family val="2"/>
    </font>
    <font>
      <sz val="12"/>
      <name val="Calibri"/>
      <family val="2"/>
    </font>
    <font>
      <vertAlign val="superscript"/>
      <sz val="12"/>
      <name val="Calibri"/>
      <family val="2"/>
    </font>
    <font>
      <vertAlign val="superscript"/>
      <sz val="12"/>
      <name val="Calibri"/>
      <family val="2"/>
      <scheme val="minor"/>
    </font>
    <font>
      <b/>
      <vertAlign val="subscript"/>
      <sz val="12"/>
      <name val="Calibri"/>
      <family val="2"/>
      <scheme val="minor"/>
    </font>
    <font>
      <b/>
      <sz val="12"/>
      <name val="Calibri"/>
      <family val="2"/>
      <scheme val="minor"/>
    </font>
    <font>
      <b/>
      <sz val="12"/>
      <color rgb="FF000000"/>
      <name val="Calibri"/>
      <family val="2"/>
      <scheme val="minor"/>
    </font>
    <font>
      <b/>
      <vertAlign val="subscript"/>
      <sz val="12"/>
      <color rgb="FF000000"/>
      <name val="Calibri"/>
      <family val="2"/>
      <scheme val="minor"/>
    </font>
    <font>
      <sz val="28"/>
      <color rgb="FF44546A"/>
      <name val="Calibri Light"/>
      <family val="2"/>
    </font>
    <font>
      <sz val="11"/>
      <color theme="1"/>
      <name val="Calibri"/>
      <family val="2"/>
    </font>
    <font>
      <sz val="11"/>
      <name val="Calibri"/>
      <family val="2"/>
    </font>
    <font>
      <b/>
      <sz val="11"/>
      <color rgb="FFFFFFFF"/>
      <name val="Calibri"/>
      <family val="2"/>
    </font>
    <font>
      <b/>
      <sz val="11"/>
      <name val="Calibri"/>
      <family val="2"/>
    </font>
    <font>
      <b/>
      <sz val="12"/>
      <color rgb="FFFFFFFF"/>
      <name val="Calibri"/>
      <family val="2"/>
      <scheme val="minor"/>
    </font>
    <font>
      <u/>
      <sz val="12"/>
      <color theme="10"/>
      <name val="Calibri"/>
      <family val="2"/>
      <scheme val="minor"/>
    </font>
    <font>
      <b/>
      <sz val="12"/>
      <color rgb="FF1F4E79"/>
      <name val="Calibri"/>
      <family val="2"/>
      <scheme val="minor"/>
    </font>
    <font>
      <b/>
      <sz val="11"/>
      <color theme="1"/>
      <name val="Calibri"/>
      <family val="2"/>
      <scheme val="minor"/>
    </font>
    <font>
      <sz val="8"/>
      <name val="Calibri"/>
      <family val="2"/>
      <scheme val="minor"/>
    </font>
    <font>
      <b/>
      <sz val="18"/>
      <color rgb="FFFFFFFF"/>
      <name val="Calibri"/>
      <family val="2"/>
    </font>
    <font>
      <b/>
      <sz val="22"/>
      <color rgb="FFFFFFFF"/>
      <name val="Calibri"/>
      <family val="2"/>
    </font>
    <font>
      <b/>
      <sz val="12"/>
      <color theme="9" tint="-0.499984740745262"/>
      <name val="Calibri"/>
      <family val="2"/>
      <scheme val="minor"/>
    </font>
    <font>
      <sz val="11"/>
      <name val="Calibri"/>
      <family val="2"/>
      <scheme val="minor"/>
    </font>
    <font>
      <sz val="12"/>
      <color theme="0"/>
      <name val="Calibri"/>
      <family val="2"/>
      <scheme val="minor"/>
    </font>
    <font>
      <sz val="10"/>
      <color theme="9" tint="-0.499984740745262"/>
      <name val="Calibri"/>
      <family val="2"/>
      <scheme val="minor"/>
    </font>
    <font>
      <vertAlign val="subscript"/>
      <sz val="10"/>
      <color theme="9" tint="-0.499984740745262"/>
      <name val="Calibri"/>
      <family val="2"/>
      <scheme val="minor"/>
    </font>
    <font>
      <sz val="10"/>
      <color theme="9" tint="-0.499984740745262"/>
      <name val="Calibri"/>
      <family val="2"/>
    </font>
  </fonts>
  <fills count="1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EB9C"/>
      </patternFill>
    </fill>
    <fill>
      <patternFill patternType="solid">
        <fgColor rgb="FF002060"/>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249977111117893"/>
        <bgColor rgb="FF000000"/>
      </patternFill>
    </fill>
    <fill>
      <patternFill patternType="solid">
        <fgColor rgb="FFD0CECE"/>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diagonal/>
    </border>
    <border>
      <left style="medium">
        <color rgb="FF0070C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rgb="FF000000"/>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8">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4" borderId="0" applyNumberFormat="0" applyBorder="0" applyAlignment="0" applyProtection="0"/>
    <xf numFmtId="43" fontId="1" fillId="0" borderId="0" applyFont="0" applyFill="0" applyBorder="0" applyAlignment="0" applyProtection="0"/>
    <xf numFmtId="0" fontId="5" fillId="0" borderId="0" applyNumberFormat="0" applyFill="0" applyBorder="0" applyAlignment="0" applyProtection="0"/>
  </cellStyleXfs>
  <cellXfs count="272">
    <xf numFmtId="0" fontId="0" fillId="0" borderId="0" xfId="0"/>
    <xf numFmtId="0" fontId="2" fillId="0" borderId="0" xfId="0" applyFont="1"/>
    <xf numFmtId="3" fontId="2" fillId="0" borderId="0" xfId="0" applyNumberFormat="1" applyFont="1"/>
    <xf numFmtId="0" fontId="3" fillId="0" borderId="0" xfId="0" applyFont="1"/>
    <xf numFmtId="0" fontId="7" fillId="0" borderId="0" xfId="0" applyFont="1" applyAlignment="1">
      <alignment vertical="center"/>
    </xf>
    <xf numFmtId="0" fontId="10" fillId="0" borderId="0" xfId="0" applyFont="1" applyAlignment="1">
      <alignment horizontal="right"/>
    </xf>
    <xf numFmtId="4" fontId="10" fillId="0" borderId="0" xfId="0" applyNumberFormat="1" applyFont="1"/>
    <xf numFmtId="3" fontId="10" fillId="0" borderId="0" xfId="0" applyNumberFormat="1" applyFont="1"/>
    <xf numFmtId="0" fontId="10" fillId="0" borderId="0" xfId="0" applyFont="1"/>
    <xf numFmtId="10" fontId="10" fillId="0" borderId="0" xfId="3" applyNumberFormat="1" applyFont="1"/>
    <xf numFmtId="0" fontId="6" fillId="0" borderId="0" xfId="0" applyFont="1" applyAlignment="1">
      <alignment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xf numFmtId="16" fontId="10" fillId="0" borderId="0" xfId="0" applyNumberFormat="1" applyFont="1"/>
    <xf numFmtId="0" fontId="25" fillId="0" borderId="1" xfId="0" applyFont="1" applyBorder="1" applyAlignment="1">
      <alignment horizontal="left" vertical="top" wrapText="1"/>
    </xf>
    <xf numFmtId="0" fontId="25" fillId="8" borderId="1" xfId="0" applyFont="1" applyFill="1" applyBorder="1" applyAlignment="1">
      <alignment vertical="top" wrapText="1"/>
    </xf>
    <xf numFmtId="0" fontId="5" fillId="8" borderId="1" xfId="7" applyFill="1" applyBorder="1" applyAlignment="1">
      <alignment horizontal="left" vertical="top" wrapText="1"/>
    </xf>
    <xf numFmtId="0" fontId="14" fillId="8" borderId="1" xfId="0" applyFont="1" applyFill="1" applyBorder="1" applyAlignment="1">
      <alignment horizontal="justify" vertical="top" wrapText="1"/>
    </xf>
    <xf numFmtId="0" fontId="6" fillId="8" borderId="1" xfId="0" applyFont="1" applyFill="1" applyBorder="1" applyAlignment="1">
      <alignment horizontal="justify" vertical="top" wrapText="1"/>
    </xf>
    <xf numFmtId="0" fontId="14" fillId="0" borderId="1" xfId="0" applyFont="1" applyBorder="1" applyAlignment="1">
      <alignment horizontal="justify" vertical="top" wrapText="1"/>
    </xf>
    <xf numFmtId="0" fontId="6" fillId="0" borderId="1" xfId="0" applyFont="1" applyBorder="1" applyAlignment="1">
      <alignment horizontal="justify" vertical="top" wrapText="1"/>
    </xf>
    <xf numFmtId="0" fontId="14"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25" fillId="8" borderId="6" xfId="0" applyFont="1" applyFill="1" applyBorder="1" applyAlignment="1">
      <alignment horizontal="left" vertical="top" wrapText="1"/>
    </xf>
    <xf numFmtId="0" fontId="33" fillId="8" borderId="1" xfId="7" applyFont="1" applyFill="1" applyBorder="1" applyAlignment="1">
      <alignment horizontal="justify" vertical="top" wrapText="1"/>
    </xf>
    <xf numFmtId="0" fontId="14" fillId="0" borderId="1" xfId="0" applyFont="1" applyBorder="1" applyAlignment="1">
      <alignment vertical="top" wrapText="1"/>
    </xf>
    <xf numFmtId="0" fontId="33" fillId="8" borderId="1" xfId="7" applyFont="1" applyFill="1" applyBorder="1" applyAlignment="1">
      <alignment horizontal="left" vertical="top" wrapText="1"/>
    </xf>
    <xf numFmtId="0" fontId="5" fillId="0" borderId="1" xfId="7" applyFill="1" applyBorder="1" applyAlignment="1">
      <alignment horizontal="left" vertical="top" wrapText="1"/>
    </xf>
    <xf numFmtId="0" fontId="34" fillId="0" borderId="0" xfId="0" applyFont="1" applyAlignment="1">
      <alignment horizontal="justify" vertical="center"/>
    </xf>
    <xf numFmtId="0" fontId="0" fillId="0" borderId="0" xfId="0" applyAlignment="1">
      <alignment vertical="top"/>
    </xf>
    <xf numFmtId="0" fontId="4" fillId="0" borderId="0" xfId="0" applyFont="1" applyAlignment="1">
      <alignment vertical="top"/>
    </xf>
    <xf numFmtId="0" fontId="0" fillId="0" borderId="1" xfId="0" applyBorder="1" applyAlignment="1">
      <alignment vertical="top" wrapText="1"/>
    </xf>
    <xf numFmtId="49" fontId="0" fillId="0" borderId="1" xfId="0" applyNumberFormat="1" applyBorder="1" applyAlignment="1">
      <alignment vertical="top"/>
    </xf>
    <xf numFmtId="0" fontId="0" fillId="0" borderId="1" xfId="0" applyBorder="1" applyAlignment="1">
      <alignment vertical="top"/>
    </xf>
    <xf numFmtId="0" fontId="35" fillId="0" borderId="1" xfId="0" applyFont="1" applyBorder="1" applyAlignment="1">
      <alignment vertical="top" wrapText="1"/>
    </xf>
    <xf numFmtId="0" fontId="0" fillId="0" borderId="0" xfId="0" applyAlignment="1">
      <alignment vertical="center"/>
    </xf>
    <xf numFmtId="49" fontId="0" fillId="0" borderId="0" xfId="0" applyNumberFormat="1" applyAlignment="1">
      <alignment vertical="top"/>
    </xf>
    <xf numFmtId="0" fontId="4" fillId="5" borderId="0" xfId="0" applyFont="1" applyFill="1"/>
    <xf numFmtId="0" fontId="4" fillId="0" borderId="0" xfId="0" applyFont="1"/>
    <xf numFmtId="17" fontId="4" fillId="0" borderId="0" xfId="0" quotePrefix="1" applyNumberFormat="1" applyFont="1"/>
    <xf numFmtId="0" fontId="7" fillId="5" borderId="0" xfId="0" applyFont="1" applyFill="1" applyAlignment="1">
      <alignment horizontal="left" vertical="center" wrapText="1"/>
    </xf>
    <xf numFmtId="0" fontId="0" fillId="0" borderId="1" xfId="0" applyBorder="1" applyAlignment="1">
      <alignment horizontal="left" vertical="top" wrapText="1"/>
    </xf>
    <xf numFmtId="0" fontId="0" fillId="0" borderId="1" xfId="0" applyBorder="1"/>
    <xf numFmtId="0" fontId="10" fillId="0" borderId="4" xfId="0" applyFont="1" applyBorder="1"/>
    <xf numFmtId="0" fontId="10" fillId="0" borderId="5" xfId="0" applyFont="1" applyBorder="1"/>
    <xf numFmtId="0" fontId="10" fillId="0" borderId="4" xfId="0" applyFont="1" applyBorder="1" applyAlignment="1">
      <alignment horizontal="left" vertical="top"/>
    </xf>
    <xf numFmtId="0" fontId="10" fillId="0" borderId="5" xfId="0" applyFont="1" applyBorder="1" applyAlignment="1">
      <alignment horizontal="left" vertical="top"/>
    </xf>
    <xf numFmtId="0" fontId="25" fillId="0" borderId="1" xfId="0" applyFont="1" applyBorder="1" applyAlignment="1">
      <alignment vertical="top" wrapText="1"/>
    </xf>
    <xf numFmtId="0" fontId="28" fillId="0" borderId="1" xfId="0" applyFont="1" applyBorder="1"/>
    <xf numFmtId="0" fontId="37" fillId="0" borderId="14" xfId="0" applyFont="1" applyFill="1" applyBorder="1" applyAlignment="1">
      <alignment horizontal="center"/>
    </xf>
    <xf numFmtId="0" fontId="28" fillId="0" borderId="1" xfId="0" applyFont="1" applyFill="1" applyBorder="1"/>
    <xf numFmtId="0" fontId="28" fillId="0" borderId="1" xfId="0" applyFont="1" applyBorder="1" applyAlignment="1">
      <alignment wrapText="1"/>
    </xf>
    <xf numFmtId="0" fontId="28" fillId="0" borderId="1" xfId="0" applyFont="1" applyFill="1" applyBorder="1" applyAlignment="1">
      <alignment wrapText="1"/>
    </xf>
    <xf numFmtId="0" fontId="6" fillId="8" borderId="1" xfId="0" applyFont="1" applyFill="1" applyBorder="1" applyAlignment="1">
      <alignment horizontal="justify" vertical="top" wrapText="1"/>
    </xf>
    <xf numFmtId="0" fontId="28" fillId="10" borderId="0" xfId="0" applyFont="1" applyFill="1"/>
    <xf numFmtId="0" fontId="28" fillId="9" borderId="0" xfId="0" applyFont="1" applyFill="1"/>
    <xf numFmtId="0" fontId="30" fillId="10" borderId="0" xfId="0" applyFont="1" applyFill="1" applyAlignment="1">
      <alignment horizontal="center" vertical="center" wrapText="1"/>
    </xf>
    <xf numFmtId="0" fontId="29" fillId="9" borderId="0" xfId="0" applyFont="1" applyFill="1" applyAlignment="1">
      <alignment horizontal="left" wrapText="1"/>
    </xf>
    <xf numFmtId="0" fontId="31" fillId="9" borderId="0" xfId="0" applyFont="1" applyFill="1"/>
    <xf numFmtId="0" fontId="29" fillId="9" borderId="0" xfId="0" applyFont="1" applyFill="1" applyAlignment="1">
      <alignment wrapText="1"/>
    </xf>
    <xf numFmtId="0" fontId="31" fillId="9" borderId="0" xfId="0" applyFont="1" applyFill="1" applyAlignment="1">
      <alignment horizontal="left"/>
    </xf>
    <xf numFmtId="0" fontId="29" fillId="9" borderId="0" xfId="0" applyFont="1" applyFill="1"/>
    <xf numFmtId="0" fontId="3" fillId="11" borderId="0" xfId="0" applyFont="1" applyFill="1" applyAlignment="1">
      <alignment vertical="center"/>
    </xf>
    <xf numFmtId="0" fontId="7" fillId="11" borderId="0" xfId="0" applyFont="1" applyFill="1" applyAlignment="1">
      <alignment vertical="center"/>
    </xf>
    <xf numFmtId="0" fontId="7" fillId="11" borderId="0" xfId="0" applyFont="1" applyFill="1" applyAlignment="1">
      <alignment horizontal="right" vertical="center"/>
    </xf>
    <xf numFmtId="0" fontId="4" fillId="11" borderId="0" xfId="0" applyFont="1" applyFill="1" applyAlignment="1">
      <alignment vertical="center"/>
    </xf>
    <xf numFmtId="0" fontId="4" fillId="0" borderId="0" xfId="0" applyFont="1" applyFill="1" applyAlignment="1">
      <alignment vertical="center"/>
    </xf>
    <xf numFmtId="0" fontId="2" fillId="11" borderId="0" xfId="0" applyFont="1" applyFill="1"/>
    <xf numFmtId="0" fontId="3" fillId="11" borderId="0" xfId="0" applyFont="1" applyFill="1"/>
    <xf numFmtId="0" fontId="2" fillId="11" borderId="0" xfId="0" applyFont="1" applyFill="1" applyAlignment="1">
      <alignment vertical="top"/>
    </xf>
    <xf numFmtId="0" fontId="4" fillId="11" borderId="0" xfId="0" applyFont="1" applyFill="1"/>
    <xf numFmtId="0" fontId="7" fillId="11" borderId="0" xfId="0" applyFont="1" applyFill="1"/>
    <xf numFmtId="0" fontId="10" fillId="11" borderId="0" xfId="0" applyFont="1" applyFill="1"/>
    <xf numFmtId="0" fontId="0" fillId="0" borderId="0" xfId="0" applyFill="1"/>
    <xf numFmtId="0" fontId="7" fillId="11" borderId="1" xfId="0" applyFont="1" applyFill="1" applyBorder="1" applyAlignment="1">
      <alignment vertical="top" wrapText="1"/>
    </xf>
    <xf numFmtId="0" fontId="7" fillId="11" borderId="1" xfId="0" applyFont="1" applyFill="1" applyBorder="1" applyAlignment="1">
      <alignment vertical="top"/>
    </xf>
    <xf numFmtId="0" fontId="39" fillId="11" borderId="0" xfId="0" applyFont="1" applyFill="1" applyAlignment="1">
      <alignment vertical="center"/>
    </xf>
    <xf numFmtId="0" fontId="7" fillId="11" borderId="0" xfId="0" applyFont="1" applyFill="1" applyAlignment="1">
      <alignment horizontal="justify" vertical="center"/>
    </xf>
    <xf numFmtId="0" fontId="32" fillId="11" borderId="2" xfId="0" applyFont="1" applyFill="1" applyBorder="1" applyAlignment="1">
      <alignment horizontal="left" vertical="center" wrapText="1"/>
    </xf>
    <xf numFmtId="0" fontId="32" fillId="11" borderId="1" xfId="0" applyFont="1" applyFill="1" applyBorder="1" applyAlignment="1">
      <alignment vertical="top" wrapText="1"/>
    </xf>
    <xf numFmtId="0" fontId="32" fillId="11" borderId="1" xfId="0" applyFont="1" applyFill="1" applyBorder="1" applyAlignment="1">
      <alignment horizontal="left" vertical="top" wrapText="1"/>
    </xf>
    <xf numFmtId="0" fontId="32" fillId="11" borderId="1" xfId="0" applyFont="1" applyFill="1" applyBorder="1" applyAlignment="1">
      <alignment horizontal="justify" vertical="top" wrapText="1"/>
    </xf>
    <xf numFmtId="0" fontId="4" fillId="11" borderId="0" xfId="0" applyFont="1" applyFill="1" applyAlignment="1">
      <alignment vertical="top"/>
    </xf>
    <xf numFmtId="0" fontId="7" fillId="11" borderId="0" xfId="0" applyFont="1" applyFill="1" applyAlignment="1">
      <alignment horizontal="justify" vertical="top"/>
    </xf>
    <xf numFmtId="17" fontId="4" fillId="11" borderId="0" xfId="0" quotePrefix="1" applyNumberFormat="1" applyFont="1" applyFill="1"/>
    <xf numFmtId="0" fontId="38" fillId="13" borderId="1" xfId="0" applyFont="1" applyFill="1" applyBorder="1"/>
    <xf numFmtId="0" fontId="30" fillId="13" borderId="1" xfId="0" applyFont="1" applyFill="1" applyBorder="1"/>
    <xf numFmtId="0" fontId="10" fillId="0" borderId="0" xfId="0" applyFont="1" applyFill="1"/>
    <xf numFmtId="0" fontId="5" fillId="0" borderId="1" xfId="7" applyBorder="1" applyAlignment="1">
      <alignment horizontal="left" vertical="top" wrapText="1"/>
    </xf>
    <xf numFmtId="0" fontId="5" fillId="0" borderId="0" xfId="7" applyAlignment="1">
      <alignment vertical="top" wrapText="1"/>
    </xf>
    <xf numFmtId="0" fontId="29" fillId="9" borderId="0" xfId="0" applyFont="1" applyFill="1" applyAlignment="1">
      <alignment horizontal="left" wrapText="1"/>
    </xf>
    <xf numFmtId="0" fontId="31" fillId="9" borderId="0" xfId="0" applyFont="1" applyFill="1" applyAlignment="1">
      <alignment horizontal="left" wrapText="1"/>
    </xf>
    <xf numFmtId="0" fontId="27" fillId="9" borderId="0" xfId="0" applyFont="1" applyFill="1" applyAlignment="1">
      <alignment horizontal="right" vertical="center"/>
    </xf>
    <xf numFmtId="0" fontId="29" fillId="9" borderId="0" xfId="0" applyFont="1" applyFill="1" applyAlignment="1">
      <alignment wrapText="1"/>
    </xf>
    <xf numFmtId="0" fontId="29" fillId="10" borderId="0" xfId="0" applyFont="1" applyFill="1" applyAlignment="1">
      <alignment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32" fillId="11" borderId="3" xfId="0" applyFont="1" applyFill="1" applyBorder="1" applyAlignment="1">
      <alignment horizontal="left" vertical="center" wrapText="1"/>
    </xf>
    <xf numFmtId="0" fontId="32" fillId="11" borderId="0" xfId="0" applyFont="1" applyFill="1" applyAlignment="1">
      <alignment horizontal="left" vertical="center" wrapText="1"/>
    </xf>
    <xf numFmtId="0" fontId="10" fillId="6" borderId="1" xfId="0" applyFont="1" applyFill="1" applyBorder="1" applyAlignment="1">
      <alignment horizontal="left" vertical="top" wrapText="1"/>
    </xf>
    <xf numFmtId="0" fontId="10" fillId="0" borderId="1" xfId="0" applyFont="1" applyBorder="1"/>
    <xf numFmtId="0" fontId="25" fillId="0" borderId="10" xfId="0" applyFont="1" applyBorder="1" applyAlignment="1">
      <alignment horizontal="left" vertical="top" wrapText="1"/>
    </xf>
    <xf numFmtId="0" fontId="25" fillId="0" borderId="13" xfId="0" applyFont="1" applyBorder="1" applyAlignment="1">
      <alignment horizontal="left" vertical="top" wrapText="1"/>
    </xf>
    <xf numFmtId="0" fontId="25" fillId="0" borderId="12"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1" xfId="0" applyFont="1" applyBorder="1" applyAlignment="1">
      <alignment horizontal="left" vertical="center" wrapText="1"/>
    </xf>
    <xf numFmtId="0" fontId="14" fillId="7" borderId="1" xfId="0" applyFont="1" applyFill="1" applyBorder="1" applyAlignment="1">
      <alignment horizontal="left" vertical="center" wrapText="1"/>
    </xf>
    <xf numFmtId="0" fontId="32" fillId="11" borderId="4" xfId="0" applyFont="1" applyFill="1" applyBorder="1" applyAlignment="1">
      <alignment horizontal="left" vertical="top" wrapText="1"/>
    </xf>
    <xf numFmtId="0" fontId="32" fillId="11" borderId="5" xfId="0" applyFont="1" applyFill="1" applyBorder="1" applyAlignment="1">
      <alignment horizontal="left" vertical="top" wrapText="1"/>
    </xf>
    <xf numFmtId="0" fontId="25" fillId="0" borderId="1" xfId="0" applyFont="1" applyBorder="1" applyAlignment="1">
      <alignment horizontal="left" vertical="top" wrapText="1"/>
    </xf>
    <xf numFmtId="0" fontId="10" fillId="8" borderId="1" xfId="0" applyFont="1" applyFill="1" applyBorder="1" applyAlignment="1">
      <alignment horizontal="left" vertical="top"/>
    </xf>
    <xf numFmtId="0" fontId="14" fillId="0" borderId="1" xfId="0" applyFont="1" applyBorder="1" applyAlignment="1">
      <alignment horizontal="left" vertical="top" wrapText="1"/>
    </xf>
    <xf numFmtId="0" fontId="10" fillId="0" borderId="1" xfId="0" applyFont="1" applyBorder="1" applyAlignment="1">
      <alignment vertical="top"/>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vertical="top"/>
    </xf>
    <xf numFmtId="0" fontId="10" fillId="0" borderId="5" xfId="0" applyFont="1" applyBorder="1" applyAlignment="1">
      <alignment vertical="top"/>
    </xf>
    <xf numFmtId="0" fontId="10" fillId="8" borderId="4" xfId="0" applyFont="1" applyFill="1" applyBorder="1" applyAlignment="1">
      <alignment horizontal="left" vertical="top"/>
    </xf>
    <xf numFmtId="0" fontId="10" fillId="8" borderId="5" xfId="0" applyFont="1" applyFill="1" applyBorder="1" applyAlignment="1">
      <alignment horizontal="left" vertical="top"/>
    </xf>
    <xf numFmtId="0" fontId="10" fillId="0" borderId="4" xfId="0" applyFont="1" applyBorder="1" applyAlignment="1">
      <alignment vertical="top" wrapText="1"/>
    </xf>
    <xf numFmtId="0" fontId="10" fillId="0" borderId="5" xfId="0" applyFont="1" applyBorder="1" applyAlignment="1">
      <alignment vertical="top" wrapText="1"/>
    </xf>
    <xf numFmtId="0" fontId="14" fillId="0" borderId="1" xfId="0" applyFont="1" applyBorder="1" applyAlignment="1">
      <alignment horizontal="justify" vertical="top" wrapText="1"/>
    </xf>
    <xf numFmtId="0" fontId="6" fillId="0" borderId="1" xfId="0" applyFont="1" applyBorder="1" applyAlignment="1">
      <alignment horizontal="justify"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0" fillId="0" borderId="4" xfId="0" applyFont="1" applyBorder="1"/>
    <xf numFmtId="0" fontId="10" fillId="0" borderId="5" xfId="0" applyFont="1" applyBorder="1"/>
    <xf numFmtId="0" fontId="10" fillId="0" borderId="9" xfId="0" applyFont="1" applyBorder="1" applyAlignment="1">
      <alignment horizontal="left" vertical="top"/>
    </xf>
    <xf numFmtId="0" fontId="10" fillId="0" borderId="10" xfId="0" applyFont="1" applyBorder="1" applyAlignment="1">
      <alignment horizontal="left" vertical="top"/>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5" fillId="8" borderId="6" xfId="0" applyFont="1" applyFill="1" applyBorder="1" applyAlignment="1">
      <alignment horizontal="left" vertical="top" wrapText="1"/>
    </xf>
    <xf numFmtId="0" fontId="25" fillId="8" borderId="8"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10" xfId="0" applyFont="1" applyFill="1" applyBorder="1" applyAlignment="1">
      <alignment horizontal="left" vertical="top" wrapText="1"/>
    </xf>
    <xf numFmtId="0" fontId="14" fillId="8" borderId="11" xfId="0" applyFont="1" applyFill="1" applyBorder="1" applyAlignment="1">
      <alignment horizontal="left" vertical="top" wrapText="1"/>
    </xf>
    <xf numFmtId="0" fontId="14" fillId="8" borderId="12" xfId="0" applyFont="1" applyFill="1" applyBorder="1" applyAlignment="1">
      <alignment horizontal="left" vertical="top" wrapText="1"/>
    </xf>
    <xf numFmtId="0" fontId="14" fillId="8" borderId="1" xfId="0" applyFont="1" applyFill="1" applyBorder="1" applyAlignment="1">
      <alignment horizontal="justify" vertical="top" wrapText="1"/>
    </xf>
    <xf numFmtId="0" fontId="6" fillId="8" borderId="1" xfId="0" applyFont="1" applyFill="1" applyBorder="1" applyAlignment="1">
      <alignment horizontal="justify" vertical="top" wrapText="1"/>
    </xf>
    <xf numFmtId="0" fontId="6" fillId="0" borderId="10" xfId="0" applyFont="1" applyBorder="1" applyAlignment="1">
      <alignment horizontal="left" wrapText="1"/>
    </xf>
    <xf numFmtId="0" fontId="6" fillId="0" borderId="12" xfId="0" applyFont="1" applyBorder="1" applyAlignment="1">
      <alignment horizontal="left" wrapText="1"/>
    </xf>
    <xf numFmtId="0" fontId="10" fillId="0" borderId="1" xfId="0" applyFont="1" applyBorder="1" applyAlignment="1">
      <alignmen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40" fillId="0" borderId="1" xfId="0" applyFont="1" applyBorder="1" applyAlignment="1">
      <alignment vertical="top" wrapText="1"/>
    </xf>
    <xf numFmtId="0" fontId="10" fillId="0" borderId="15" xfId="0" applyFont="1" applyBorder="1" applyAlignment="1">
      <alignment horizontal="right"/>
    </xf>
    <xf numFmtId="4" fontId="10" fillId="0" borderId="15" xfId="0" applyNumberFormat="1" applyFont="1" applyBorder="1"/>
    <xf numFmtId="167" fontId="10" fillId="0" borderId="15" xfId="0" applyNumberFormat="1" applyFont="1" applyBorder="1"/>
    <xf numFmtId="0" fontId="10" fillId="0" borderId="16" xfId="0" applyFont="1" applyBorder="1" applyAlignment="1">
      <alignment horizontal="right"/>
    </xf>
    <xf numFmtId="4" fontId="10" fillId="0" borderId="16" xfId="0" applyNumberFormat="1" applyFont="1" applyBorder="1"/>
    <xf numFmtId="3" fontId="10" fillId="0" borderId="16" xfId="0" applyNumberFormat="1" applyFont="1" applyBorder="1"/>
    <xf numFmtId="167" fontId="10" fillId="0" borderId="16" xfId="0" applyNumberFormat="1" applyFont="1" applyBorder="1"/>
    <xf numFmtId="168" fontId="10" fillId="0" borderId="16" xfId="0" applyNumberFormat="1" applyFont="1" applyBorder="1"/>
    <xf numFmtId="0" fontId="12" fillId="0" borderId="16" xfId="0" applyFont="1" applyBorder="1" applyAlignment="1">
      <alignment horizontal="right"/>
    </xf>
    <xf numFmtId="4" fontId="42" fillId="0" borderId="16" xfId="0" applyNumberFormat="1" applyFont="1" applyBorder="1"/>
    <xf numFmtId="0" fontId="7" fillId="11" borderId="16" xfId="0" applyFont="1" applyFill="1" applyBorder="1" applyAlignment="1">
      <alignment vertical="center"/>
    </xf>
    <xf numFmtId="0" fontId="7" fillId="11" borderId="16" xfId="0" applyFont="1" applyFill="1" applyBorder="1" applyAlignment="1">
      <alignment vertical="center" wrapText="1"/>
    </xf>
    <xf numFmtId="1" fontId="10" fillId="0" borderId="16" xfId="3" applyNumberFormat="1" applyFont="1" applyBorder="1"/>
    <xf numFmtId="3" fontId="10" fillId="0" borderId="16" xfId="0" quotePrefix="1" applyNumberFormat="1" applyFont="1" applyBorder="1"/>
    <xf numFmtId="0" fontId="10" fillId="3" borderId="16" xfId="0" applyFont="1" applyFill="1" applyBorder="1" applyAlignment="1">
      <alignment horizontal="right"/>
    </xf>
    <xf numFmtId="4" fontId="10" fillId="3" borderId="16" xfId="0" applyNumberFormat="1" applyFont="1" applyFill="1" applyBorder="1"/>
    <xf numFmtId="1" fontId="10" fillId="3" borderId="16" xfId="3" applyNumberFormat="1" applyFont="1" applyFill="1" applyBorder="1"/>
    <xf numFmtId="3" fontId="10" fillId="3" borderId="16" xfId="0" applyNumberFormat="1" applyFont="1" applyFill="1" applyBorder="1"/>
    <xf numFmtId="1" fontId="10" fillId="0" borderId="16" xfId="3" quotePrefix="1" applyNumberFormat="1" applyFont="1" applyBorder="1"/>
    <xf numFmtId="0" fontId="10" fillId="0" borderId="16" xfId="3" applyNumberFormat="1" applyFont="1" applyBorder="1" applyAlignment="1">
      <alignment horizontal="right"/>
    </xf>
    <xf numFmtId="0" fontId="10" fillId="0" borderId="16" xfId="0" applyFont="1" applyBorder="1" applyAlignment="1">
      <alignment horizontal="left"/>
    </xf>
    <xf numFmtId="10" fontId="10" fillId="0" borderId="16" xfId="3" applyNumberFormat="1" applyFont="1" applyFill="1" applyBorder="1"/>
    <xf numFmtId="10" fontId="10" fillId="3" borderId="16" xfId="3" applyNumberFormat="1" applyFont="1" applyFill="1" applyBorder="1"/>
    <xf numFmtId="0" fontId="10" fillId="0" borderId="16" xfId="0" applyFont="1" applyBorder="1"/>
    <xf numFmtId="0" fontId="10" fillId="3" borderId="16" xfId="0" applyFont="1" applyFill="1" applyBorder="1"/>
    <xf numFmtId="165" fontId="10" fillId="0" borderId="16" xfId="3" applyNumberFormat="1" applyFont="1" applyBorder="1" applyAlignment="1"/>
    <xf numFmtId="165" fontId="10" fillId="3" borderId="16" xfId="3" applyNumberFormat="1" applyFont="1" applyFill="1" applyBorder="1" applyAlignment="1"/>
    <xf numFmtId="3" fontId="10" fillId="0" borderId="16" xfId="1" applyNumberFormat="1" applyFont="1" applyBorder="1" applyAlignment="1"/>
    <xf numFmtId="3" fontId="10" fillId="0" borderId="16" xfId="3" applyNumberFormat="1" applyFont="1" applyBorder="1" applyAlignment="1"/>
    <xf numFmtId="1" fontId="10" fillId="0" borderId="16" xfId="3" applyNumberFormat="1" applyFont="1" applyBorder="1" applyAlignment="1"/>
    <xf numFmtId="3" fontId="10" fillId="0" borderId="16" xfId="3" applyNumberFormat="1" applyFont="1" applyFill="1" applyBorder="1" applyAlignment="1"/>
    <xf numFmtId="3" fontId="10" fillId="0" borderId="16" xfId="3" applyNumberFormat="1" applyFont="1" applyBorder="1"/>
    <xf numFmtId="3" fontId="10" fillId="0" borderId="16" xfId="1" applyNumberFormat="1" applyFont="1" applyFill="1" applyBorder="1" applyAlignment="1"/>
    <xf numFmtId="9" fontId="14" fillId="0" borderId="16" xfId="1" applyFont="1" applyBorder="1"/>
    <xf numFmtId="9" fontId="10" fillId="0" borderId="16" xfId="1" applyFont="1" applyFill="1" applyBorder="1" applyAlignment="1"/>
    <xf numFmtId="9" fontId="10" fillId="3" borderId="16" xfId="1" applyFont="1" applyFill="1" applyBorder="1"/>
    <xf numFmtId="9" fontId="14" fillId="3" borderId="16" xfId="1" applyFont="1" applyFill="1" applyBorder="1"/>
    <xf numFmtId="9" fontId="10" fillId="3" borderId="16" xfId="1" applyFont="1" applyFill="1" applyBorder="1" applyAlignment="1"/>
    <xf numFmtId="3" fontId="14" fillId="0" borderId="16" xfId="3" applyNumberFormat="1" applyFont="1" applyBorder="1"/>
    <xf numFmtId="10" fontId="10" fillId="0" borderId="16" xfId="3" applyNumberFormat="1" applyFont="1" applyBorder="1"/>
    <xf numFmtId="3" fontId="10" fillId="0" borderId="16" xfId="0" applyNumberFormat="1" applyFont="1" applyBorder="1" applyAlignment="1">
      <alignment horizontal="right"/>
    </xf>
    <xf numFmtId="0" fontId="10" fillId="14" borderId="16" xfId="0" applyFont="1" applyFill="1" applyBorder="1" applyAlignment="1">
      <alignment horizontal="right"/>
    </xf>
    <xf numFmtId="0" fontId="10" fillId="14" borderId="16" xfId="0" applyFont="1" applyFill="1" applyBorder="1"/>
    <xf numFmtId="3" fontId="10" fillId="14" borderId="16" xfId="0" applyNumberFormat="1" applyFont="1" applyFill="1" applyBorder="1"/>
    <xf numFmtId="164" fontId="10" fillId="0" borderId="16" xfId="0" applyNumberFormat="1" applyFont="1" applyBorder="1"/>
    <xf numFmtId="0" fontId="10" fillId="0" borderId="16" xfId="0" quotePrefix="1" applyFont="1" applyBorder="1"/>
    <xf numFmtId="1" fontId="10" fillId="0" borderId="16" xfId="0" applyNumberFormat="1" applyFont="1" applyBorder="1"/>
    <xf numFmtId="4" fontId="10" fillId="14" borderId="16" xfId="0" applyNumberFormat="1" applyFont="1" applyFill="1" applyBorder="1"/>
    <xf numFmtId="1" fontId="10" fillId="14" borderId="16" xfId="0" applyNumberFormat="1" applyFont="1" applyFill="1" applyBorder="1"/>
    <xf numFmtId="0" fontId="12" fillId="0" borderId="16" xfId="0" applyFont="1" applyBorder="1" applyAlignment="1">
      <alignment horizontal="right" wrapText="1"/>
    </xf>
    <xf numFmtId="0" fontId="42" fillId="0" borderId="16" xfId="0" applyFont="1" applyBorder="1" applyAlignment="1">
      <alignment horizontal="left"/>
    </xf>
    <xf numFmtId="0" fontId="7" fillId="12" borderId="16" xfId="0" applyFont="1" applyFill="1" applyBorder="1"/>
    <xf numFmtId="3" fontId="10" fillId="14" borderId="16" xfId="0" quotePrefix="1" applyNumberFormat="1" applyFont="1" applyFill="1" applyBorder="1"/>
    <xf numFmtId="0" fontId="10" fillId="2" borderId="16" xfId="0" applyFont="1" applyFill="1" applyBorder="1"/>
    <xf numFmtId="0" fontId="16" fillId="0" borderId="16" xfId="0" applyFont="1" applyBorder="1"/>
    <xf numFmtId="0" fontId="41" fillId="12" borderId="16" xfId="0" applyFont="1" applyFill="1" applyBorder="1"/>
    <xf numFmtId="166" fontId="10" fillId="14" borderId="16" xfId="0" applyNumberFormat="1" applyFont="1" applyFill="1" applyBorder="1"/>
    <xf numFmtId="166" fontId="10" fillId="0" borderId="16" xfId="0" applyNumberFormat="1" applyFont="1" applyBorder="1"/>
    <xf numFmtId="165" fontId="10" fillId="0" borderId="16" xfId="0" applyNumberFormat="1" applyFont="1" applyBorder="1"/>
    <xf numFmtId="165" fontId="10" fillId="0" borderId="16" xfId="3" applyNumberFormat="1" applyFont="1" applyBorder="1"/>
    <xf numFmtId="43" fontId="10" fillId="0" borderId="16" xfId="3" applyFont="1" applyBorder="1"/>
    <xf numFmtId="0" fontId="19" fillId="14" borderId="16" xfId="0" applyFont="1" applyFill="1" applyBorder="1"/>
    <xf numFmtId="165" fontId="10" fillId="14" borderId="16" xfId="0" applyNumberFormat="1" applyFont="1" applyFill="1" applyBorder="1"/>
    <xf numFmtId="165" fontId="10" fillId="14" borderId="16" xfId="3" applyNumberFormat="1" applyFont="1" applyFill="1" applyBorder="1"/>
    <xf numFmtId="165" fontId="10" fillId="0" borderId="16" xfId="3" applyNumberFormat="1" applyFont="1" applyBorder="1" applyAlignment="1">
      <alignment horizontal="center" vertical="center"/>
    </xf>
    <xf numFmtId="43" fontId="10" fillId="0" borderId="16" xfId="3" applyNumberFormat="1" applyFont="1" applyBorder="1"/>
    <xf numFmtId="165" fontId="42" fillId="0" borderId="16" xfId="3" applyNumberFormat="1" applyFont="1" applyBorder="1"/>
    <xf numFmtId="3" fontId="42" fillId="0" borderId="16" xfId="0" applyNumberFormat="1" applyFont="1" applyBorder="1"/>
    <xf numFmtId="0" fontId="42" fillId="0" borderId="16" xfId="0" applyFont="1" applyBorder="1"/>
    <xf numFmtId="0" fontId="6" fillId="0" borderId="16" xfId="0" applyFont="1" applyBorder="1"/>
    <xf numFmtId="0" fontId="7" fillId="12" borderId="16" xfId="0" applyFont="1" applyFill="1" applyBorder="1" applyAlignment="1">
      <alignment wrapText="1"/>
    </xf>
    <xf numFmtId="0" fontId="10" fillId="0" borderId="16" xfId="0" applyFont="1" applyFill="1" applyBorder="1" applyAlignment="1">
      <alignment horizontal="right"/>
    </xf>
    <xf numFmtId="0" fontId="20" fillId="0" borderId="16" xfId="0" applyFont="1" applyBorder="1"/>
    <xf numFmtId="0" fontId="44" fillId="0" borderId="16" xfId="0" applyFont="1" applyBorder="1"/>
    <xf numFmtId="9" fontId="10" fillId="0" borderId="16" xfId="0" applyNumberFormat="1" applyFont="1" applyBorder="1"/>
    <xf numFmtId="169" fontId="10" fillId="0" borderId="16" xfId="3" applyNumberFormat="1" applyFont="1" applyBorder="1"/>
    <xf numFmtId="0" fontId="12" fillId="0" borderId="16" xfId="0" applyFont="1" applyBorder="1"/>
    <xf numFmtId="165" fontId="12" fillId="0" borderId="16" xfId="3" applyNumberFormat="1" applyFont="1" applyBorder="1"/>
    <xf numFmtId="0" fontId="10" fillId="0" borderId="17" xfId="0" applyFont="1" applyBorder="1" applyAlignment="1">
      <alignment horizontal="right"/>
    </xf>
    <xf numFmtId="0" fontId="42" fillId="0" borderId="17" xfId="0" applyFont="1" applyBorder="1"/>
    <xf numFmtId="0" fontId="12" fillId="0" borderId="17" xfId="0" applyFont="1" applyBorder="1"/>
    <xf numFmtId="165" fontId="12" fillId="0" borderId="17" xfId="3" applyNumberFormat="1" applyFont="1" applyBorder="1"/>
    <xf numFmtId="165" fontId="10" fillId="0" borderId="17" xfId="3" applyNumberFormat="1" applyFont="1" applyBorder="1"/>
    <xf numFmtId="3" fontId="10" fillId="0" borderId="17" xfId="0" applyNumberFormat="1" applyFont="1" applyBorder="1"/>
    <xf numFmtId="4" fontId="10" fillId="10" borderId="15" xfId="0" applyNumberFormat="1" applyFont="1" applyFill="1" applyBorder="1"/>
    <xf numFmtId="3" fontId="10" fillId="10" borderId="16" xfId="0" applyNumberFormat="1" applyFont="1" applyFill="1" applyBorder="1"/>
    <xf numFmtId="4" fontId="10" fillId="10" borderId="16" xfId="0" applyNumberFormat="1" applyFont="1" applyFill="1" applyBorder="1"/>
    <xf numFmtId="1" fontId="10" fillId="10" borderId="16" xfId="3" applyNumberFormat="1" applyFont="1" applyFill="1" applyBorder="1"/>
    <xf numFmtId="0" fontId="10" fillId="10" borderId="16" xfId="0" applyFont="1" applyFill="1" applyBorder="1" applyAlignment="1">
      <alignment horizontal="right"/>
    </xf>
    <xf numFmtId="9" fontId="10" fillId="10" borderId="16" xfId="1" applyFont="1" applyFill="1" applyBorder="1"/>
    <xf numFmtId="10" fontId="10" fillId="10" borderId="16" xfId="3" applyNumberFormat="1" applyFont="1" applyFill="1" applyBorder="1"/>
    <xf numFmtId="3" fontId="10" fillId="10" borderId="16" xfId="0" applyNumberFormat="1" applyFont="1" applyFill="1" applyBorder="1" applyAlignment="1">
      <alignment horizontal="right"/>
    </xf>
    <xf numFmtId="0" fontId="10" fillId="10" borderId="16" xfId="0" applyFont="1" applyFill="1" applyBorder="1"/>
    <xf numFmtId="166" fontId="10" fillId="10" borderId="16" xfId="0" applyNumberFormat="1" applyFont="1" applyFill="1" applyBorder="1"/>
    <xf numFmtId="165" fontId="10" fillId="10" borderId="16" xfId="0" applyNumberFormat="1" applyFont="1" applyFill="1" applyBorder="1"/>
    <xf numFmtId="1" fontId="10" fillId="10" borderId="16" xfId="0" applyNumberFormat="1" applyFont="1" applyFill="1" applyBorder="1"/>
    <xf numFmtId="43" fontId="10" fillId="10" borderId="16" xfId="3" applyNumberFormat="1" applyFont="1" applyFill="1" applyBorder="1" applyAlignment="1">
      <alignment horizontal="center" vertical="center"/>
    </xf>
    <xf numFmtId="43" fontId="10" fillId="10" borderId="16" xfId="3" applyNumberFormat="1" applyFont="1" applyFill="1" applyBorder="1"/>
    <xf numFmtId="165" fontId="10" fillId="10" borderId="16" xfId="3" applyNumberFormat="1" applyFont="1" applyFill="1" applyBorder="1"/>
    <xf numFmtId="170" fontId="10" fillId="10" borderId="16" xfId="3" applyNumberFormat="1" applyFont="1" applyFill="1" applyBorder="1"/>
    <xf numFmtId="3" fontId="10" fillId="10" borderId="16" xfId="0" quotePrefix="1" applyNumberFormat="1" applyFont="1" applyFill="1" applyBorder="1"/>
    <xf numFmtId="3" fontId="10" fillId="10" borderId="16" xfId="3" applyNumberFormat="1" applyFont="1" applyFill="1" applyBorder="1"/>
    <xf numFmtId="9" fontId="10" fillId="10" borderId="16" xfId="0" applyNumberFormat="1" applyFont="1" applyFill="1" applyBorder="1"/>
    <xf numFmtId="169" fontId="10" fillId="10" borderId="16" xfId="3" applyNumberFormat="1" applyFont="1" applyFill="1" applyBorder="1"/>
    <xf numFmtId="165" fontId="12" fillId="10" borderId="16" xfId="3" applyNumberFormat="1" applyFont="1" applyFill="1" applyBorder="1"/>
    <xf numFmtId="165" fontId="12" fillId="10" borderId="17" xfId="3" applyNumberFormat="1" applyFont="1" applyFill="1" applyBorder="1"/>
    <xf numFmtId="2" fontId="10" fillId="10" borderId="16" xfId="0" applyNumberFormat="1" applyFont="1" applyFill="1" applyBorder="1"/>
    <xf numFmtId="0" fontId="42" fillId="0" borderId="16" xfId="0" applyFont="1" applyBorder="1" applyAlignment="1">
      <alignment horizontal="left"/>
    </xf>
    <xf numFmtId="0" fontId="42" fillId="10" borderId="16" xfId="0" applyFont="1" applyFill="1" applyBorder="1" applyAlignment="1">
      <alignment horizontal="left"/>
    </xf>
    <xf numFmtId="4" fontId="10" fillId="10" borderId="16" xfId="0" quotePrefix="1" applyNumberFormat="1" applyFont="1" applyFill="1" applyBorder="1" applyAlignment="1">
      <alignment horizontal="right"/>
    </xf>
    <xf numFmtId="0" fontId="10" fillId="0" borderId="16" xfId="0" quotePrefix="1" applyFont="1" applyBorder="1" applyAlignment="1">
      <alignment horizontal="right"/>
    </xf>
    <xf numFmtId="0" fontId="5" fillId="0" borderId="0" xfId="7"/>
  </cellXfs>
  <cellStyles count="8">
    <cellStyle name="Comma" xfId="3" builtinId="3"/>
    <cellStyle name="Comma 2" xfId="4" xr:uid="{D90C3DD8-57CA-4296-A16C-AD500A0E5D44}"/>
    <cellStyle name="Comma 3" xfId="6" xr:uid="{B73C1BA7-21B3-4E9A-AC02-9008C88621C5}"/>
    <cellStyle name="Hyperlink" xfId="7" builtinId="8"/>
    <cellStyle name="Hyperlink 2" xfId="2" xr:uid="{5560A501-E1C0-4D8F-8508-270DA1476A84}"/>
    <cellStyle name="Neutral 2" xfId="5" xr:uid="{960E6A7A-9917-409B-80C6-1C265A164576}"/>
    <cellStyle name="Normal" xfId="0" builtinId="0"/>
    <cellStyle name="Percent" xfId="1" builtinId="5"/>
  </cellStyles>
  <dxfs count="0"/>
  <tableStyles count="0" defaultTableStyle="TableStyleMedium2" defaultPivotStyle="PivotStyleLight16"/>
  <colors>
    <mruColors>
      <color rgb="FFD0CECE"/>
      <color rgb="FF4A9D05"/>
      <color rgb="FF227F08"/>
      <color rgb="FFABF296"/>
      <color rgb="FF99FF99"/>
      <color rgb="FF336600"/>
      <color rgb="FF339966"/>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365876</xdr:colOff>
      <xdr:row>61</xdr:row>
      <xdr:rowOff>76200</xdr:rowOff>
    </xdr:to>
    <xdr:pic>
      <xdr:nvPicPr>
        <xdr:cNvPr id="2" name="Picture 1">
          <a:extLst>
            <a:ext uri="{FF2B5EF4-FFF2-40B4-BE49-F238E27FC236}">
              <a16:creationId xmlns:a16="http://schemas.microsoft.com/office/drawing/2014/main" id="{295469D0-C6DB-4BAB-AAD0-9723C29F4015}"/>
            </a:ext>
          </a:extLst>
        </xdr:cNvPr>
        <xdr:cNvPicPr>
          <a:picLocks noChangeAspect="1"/>
        </xdr:cNvPicPr>
      </xdr:nvPicPr>
      <xdr:blipFill>
        <a:blip xmlns:r="http://schemas.openxmlformats.org/officeDocument/2006/relationships" r:embed="rId1"/>
        <a:stretch>
          <a:fillRect/>
        </a:stretch>
      </xdr:blipFill>
      <xdr:spPr>
        <a:xfrm>
          <a:off x="0" y="0"/>
          <a:ext cx="18044276" cy="1169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114301</xdr:colOff>
      <xdr:row>1</xdr:row>
      <xdr:rowOff>397433</xdr:rowOff>
    </xdr:from>
    <xdr:to>
      <xdr:col>2</xdr:col>
      <xdr:colOff>537537</xdr:colOff>
      <xdr:row>1</xdr:row>
      <xdr:rowOff>752474</xdr:rowOff>
    </xdr:to>
    <xdr:pic>
      <xdr:nvPicPr>
        <xdr:cNvPr id="3" name="Picture 2">
          <a:extLst>
            <a:ext uri="{FF2B5EF4-FFF2-40B4-BE49-F238E27FC236}">
              <a16:creationId xmlns:a16="http://schemas.microsoft.com/office/drawing/2014/main" id="{4284B47A-6321-45FD-9CCF-81297CAA2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1" y="583170"/>
          <a:ext cx="1780548" cy="350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tullowoil.com/application/files/8616/8448/0239/2021_Tullow_Oil_Code_of_Ethical_Conduct.pdf" TargetMode="External"/><Relationship Id="rId13" Type="http://schemas.openxmlformats.org/officeDocument/2006/relationships/hyperlink" Target="https://www.tullowoil.com/application/files/1117/4402/0596/Tullow_Oil_plc_Sustainability_Report_2024.pdf" TargetMode="External"/><Relationship Id="rId3" Type="http://schemas.openxmlformats.org/officeDocument/2006/relationships/hyperlink" Target="https://www.tullowoil.com/application/files/8616/0318/4342/8__T-HSS-POL-0001_rev4.2.pdf" TargetMode="External"/><Relationship Id="rId7" Type="http://schemas.openxmlformats.org/officeDocument/2006/relationships/hyperlink" Target="https://www.tullowoil.com/application/files/8616/8448/0239/2021_Tullow_Oil_Code_of_Ethical_Conduct.pdf" TargetMode="External"/><Relationship Id="rId12" Type="http://schemas.openxmlformats.org/officeDocument/2006/relationships/hyperlink" Target="https://www.tullowoil.com/application/files/1817/4350/6552/Tullow_Oil_plc_Annual_Report_and_Accounts_2024.pdf" TargetMode="External"/><Relationship Id="rId2" Type="http://schemas.openxmlformats.org/officeDocument/2006/relationships/hyperlink" Target="https://www.tullowoil.com/application/files/8616/0318/4342/8__T-HSS-POL-0001_rev4.2.pdf" TargetMode="External"/><Relationship Id="rId1" Type="http://schemas.openxmlformats.org/officeDocument/2006/relationships/hyperlink" Target="https://www.tullowoil.com/application/files/3516/4207/1175/Climate_Policy_JAN_2021.pdf" TargetMode="External"/><Relationship Id="rId6" Type="http://schemas.openxmlformats.org/officeDocument/2006/relationships/hyperlink" Target="https://www.tullowoil.com/application/files/6316/7108/9414/Updated_Global_Tax_Strategy_for_FY23_November_2022.pdf" TargetMode="External"/><Relationship Id="rId11" Type="http://schemas.openxmlformats.org/officeDocument/2006/relationships/hyperlink" Target="https://www.tullowoil.com/application/files/1316/5547/0846/Human_Rights_June_2022.pdf" TargetMode="External"/><Relationship Id="rId5" Type="http://schemas.openxmlformats.org/officeDocument/2006/relationships/hyperlink" Target="https://www.tullowoil.com/application/files/3516/4207/1175/Climate_Policy_JAN_2021.pdf" TargetMode="External"/><Relationship Id="rId10" Type="http://schemas.openxmlformats.org/officeDocument/2006/relationships/hyperlink" Target="https://www.tullowoil.com/application/files/3516/4207/1175/Climate_Policy_JAN_2021.pdf" TargetMode="External"/><Relationship Id="rId4" Type="http://schemas.openxmlformats.org/officeDocument/2006/relationships/hyperlink" Target="https://www.tullowoil.com/application/files/3516/4207/1175/Climate_Policy_JAN_2021.pdf" TargetMode="External"/><Relationship Id="rId9" Type="http://schemas.openxmlformats.org/officeDocument/2006/relationships/hyperlink" Target="https://www.tullowoil.com/application/files/1316/5547/0846/Human_Rights_June_2022.pdf" TargetMode="External"/><Relationship Id="rId14" Type="http://schemas.openxmlformats.org/officeDocument/2006/relationships/hyperlink" Target="https://www.tullowoil.com/application/files/5017/4350/5994/Tullow_Oil_plc_TNFD_Report_2024.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tullowoil.com/application/files/1117/4402/0596/Tullow_Oil_plc_Sustainability_Report_2024.pdf" TargetMode="External"/><Relationship Id="rId1" Type="http://schemas.openxmlformats.org/officeDocument/2006/relationships/hyperlink" Target="https://www.tullowoil.com/application/files/1817/4350/6552/Tullow_Oil_plc_Annual_Report_and_Accounts_2024.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ullowoil.com/application/files/1817/4350/6552/Tullow_Oil_plc_Annual_Report_and_Accounts_2024.pdf" TargetMode="External"/><Relationship Id="rId2" Type="http://schemas.openxmlformats.org/officeDocument/2006/relationships/hyperlink" Target="https://www.tullowoil.com/application/files/1117/4402/0596/Tullow_Oil_plc_Sustainability_Report_2024.pdf" TargetMode="External"/><Relationship Id="rId1" Type="http://schemas.openxmlformats.org/officeDocument/2006/relationships/hyperlink" Target="https://www.tullowoil.com/application/files/3516/4207/1175/Climate_Policy_JAN_202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tullowoil.com/application/files/1817/4350/6552/Tullow_Oil_plc_Annual_Report_and_Accounts_20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tullowoil.com/application/files/5017/4350/5994/Tullow_Oil_plc_TNFD_Report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9A5EA-16EF-4FBC-BFE9-033321038475}">
  <sheetPr>
    <tabColor theme="9"/>
  </sheetPr>
  <dimension ref="A1"/>
  <sheetViews>
    <sheetView showGridLines="0" tabSelected="1" zoomScale="120" zoomScaleNormal="120" workbookViewId="0">
      <selection activeCell="AY29" sqref="A1:XFD104857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5A18-760A-4B67-A57C-1ACDD1632459}">
  <sheetPr>
    <tabColor theme="9" tint="0.59999389629810485"/>
  </sheetPr>
  <dimension ref="B2:N20"/>
  <sheetViews>
    <sheetView showGridLines="0" zoomScale="130" zoomScaleNormal="130" workbookViewId="0">
      <selection activeCell="B19" sqref="B19:J19"/>
    </sheetView>
  </sheetViews>
  <sheetFormatPr defaultColWidth="9" defaultRowHeight="15" x14ac:dyDescent="0.25"/>
  <cols>
    <col min="1" max="1" width="9" style="54"/>
    <col min="2" max="9" width="18.85546875" style="54" customWidth="1"/>
    <col min="10" max="10" width="21.5703125" style="54" customWidth="1"/>
    <col min="11" max="13" width="9" style="54"/>
    <col min="14" max="14" width="36.28515625" style="54" customWidth="1"/>
    <col min="15" max="16384" width="9" style="54"/>
  </cols>
  <sheetData>
    <row r="2" spans="2:14" ht="75.75" customHeight="1" x14ac:dyDescent="0.25">
      <c r="B2" s="92" t="s">
        <v>266</v>
      </c>
      <c r="C2" s="92"/>
      <c r="D2" s="92"/>
      <c r="E2" s="92"/>
      <c r="F2" s="92"/>
      <c r="G2" s="92"/>
      <c r="H2" s="92"/>
      <c r="I2" s="92"/>
      <c r="J2" s="92"/>
    </row>
    <row r="3" spans="2:14" x14ac:dyDescent="0.25">
      <c r="B3" s="55"/>
      <c r="C3" s="55"/>
      <c r="D3" s="55"/>
      <c r="E3" s="55"/>
      <c r="F3" s="55"/>
      <c r="G3" s="55"/>
      <c r="H3" s="55"/>
      <c r="I3" s="55"/>
      <c r="J3" s="55"/>
    </row>
    <row r="4" spans="2:14" x14ac:dyDescent="0.25">
      <c r="B4" s="55"/>
      <c r="C4" s="55"/>
      <c r="D4" s="55"/>
      <c r="E4" s="55"/>
      <c r="F4" s="55"/>
      <c r="G4" s="55"/>
      <c r="H4" s="55"/>
      <c r="I4" s="55"/>
      <c r="J4" s="55"/>
    </row>
    <row r="5" spans="2:14" x14ac:dyDescent="0.25">
      <c r="B5" s="55"/>
      <c r="C5" s="55"/>
      <c r="D5" s="55"/>
      <c r="E5" s="55"/>
      <c r="F5" s="55"/>
      <c r="G5" s="55"/>
      <c r="H5" s="55"/>
      <c r="I5" s="55"/>
      <c r="J5" s="55"/>
    </row>
    <row r="6" spans="2:14" ht="118.5" customHeight="1" x14ac:dyDescent="0.25">
      <c r="B6" s="90" t="s">
        <v>724</v>
      </c>
      <c r="C6" s="90"/>
      <c r="D6" s="90"/>
      <c r="E6" s="90"/>
      <c r="F6" s="90"/>
      <c r="G6" s="90"/>
      <c r="H6" s="90"/>
      <c r="I6" s="90"/>
      <c r="J6" s="90"/>
      <c r="N6" s="56"/>
    </row>
    <row r="7" spans="2:14" x14ac:dyDescent="0.25">
      <c r="B7" s="57"/>
      <c r="C7" s="57"/>
      <c r="D7" s="57"/>
      <c r="E7" s="57"/>
      <c r="F7" s="57"/>
      <c r="G7" s="57"/>
      <c r="H7" s="57"/>
      <c r="I7" s="57"/>
      <c r="J7" s="57"/>
    </row>
    <row r="8" spans="2:14" x14ac:dyDescent="0.25">
      <c r="B8" s="58" t="s">
        <v>726</v>
      </c>
      <c r="C8" s="59"/>
      <c r="D8" s="59"/>
      <c r="E8" s="59"/>
      <c r="F8" s="59"/>
      <c r="G8" s="59"/>
      <c r="H8" s="59"/>
      <c r="I8" s="59"/>
      <c r="J8" s="59"/>
    </row>
    <row r="9" spans="2:14" ht="51" customHeight="1" x14ac:dyDescent="0.25">
      <c r="B9" s="90" t="s">
        <v>725</v>
      </c>
      <c r="C9" s="90"/>
      <c r="D9" s="90"/>
      <c r="E9" s="90"/>
      <c r="F9" s="90"/>
      <c r="G9" s="90"/>
      <c r="H9" s="90"/>
      <c r="I9" s="90"/>
      <c r="J9" s="90"/>
    </row>
    <row r="10" spans="2:14" x14ac:dyDescent="0.25">
      <c r="B10" s="57"/>
      <c r="C10" s="57"/>
      <c r="D10" s="57"/>
      <c r="E10" s="57"/>
      <c r="F10" s="57"/>
      <c r="G10" s="57"/>
      <c r="H10" s="57"/>
      <c r="I10" s="57"/>
      <c r="J10" s="57"/>
    </row>
    <row r="11" spans="2:14" x14ac:dyDescent="0.25">
      <c r="B11" s="60" t="s">
        <v>267</v>
      </c>
      <c r="C11" s="61"/>
      <c r="D11" s="61"/>
      <c r="E11" s="61"/>
      <c r="F11" s="61"/>
      <c r="G11" s="61"/>
      <c r="H11" s="61"/>
      <c r="I11" s="61"/>
      <c r="J11" s="61"/>
    </row>
    <row r="12" spans="2:14" ht="33.950000000000003" customHeight="1" x14ac:dyDescent="0.25">
      <c r="B12" s="90" t="s">
        <v>727</v>
      </c>
      <c r="C12" s="90"/>
      <c r="D12" s="90"/>
      <c r="E12" s="90"/>
      <c r="F12" s="90"/>
      <c r="G12" s="90"/>
      <c r="H12" s="90"/>
      <c r="I12" s="90"/>
      <c r="J12" s="90"/>
    </row>
    <row r="13" spans="2:14" ht="34.5" customHeight="1" x14ac:dyDescent="0.25">
      <c r="B13" s="93" t="s">
        <v>268</v>
      </c>
      <c r="C13" s="94"/>
      <c r="D13" s="94"/>
      <c r="E13" s="94"/>
      <c r="F13" s="94"/>
      <c r="G13" s="94"/>
      <c r="H13" s="94"/>
      <c r="I13" s="94"/>
      <c r="J13" s="94"/>
    </row>
    <row r="14" spans="2:14" x14ac:dyDescent="0.25">
      <c r="B14" s="61"/>
      <c r="C14" s="61"/>
      <c r="D14" s="61"/>
      <c r="E14" s="61"/>
      <c r="F14" s="61"/>
      <c r="G14" s="61"/>
      <c r="H14" s="61"/>
      <c r="I14" s="61"/>
      <c r="J14" s="61"/>
    </row>
    <row r="15" spans="2:14" x14ac:dyDescent="0.25">
      <c r="B15" s="58" t="s">
        <v>269</v>
      </c>
      <c r="C15" s="61"/>
      <c r="D15" s="61"/>
      <c r="E15" s="61"/>
      <c r="F15" s="61"/>
      <c r="G15" s="61"/>
      <c r="H15" s="61"/>
      <c r="I15" s="61"/>
      <c r="J15" s="61"/>
    </row>
    <row r="16" spans="2:14" ht="18.75" customHeight="1" x14ac:dyDescent="0.25">
      <c r="B16" s="90" t="s">
        <v>270</v>
      </c>
      <c r="C16" s="90"/>
      <c r="D16" s="90"/>
      <c r="E16" s="90"/>
      <c r="F16" s="90"/>
      <c r="G16" s="90"/>
      <c r="H16" s="90"/>
      <c r="I16" s="90"/>
      <c r="J16" s="90"/>
    </row>
    <row r="17" spans="2:10" x14ac:dyDescent="0.25">
      <c r="B17" s="90"/>
      <c r="C17" s="90"/>
      <c r="D17" s="90"/>
      <c r="E17" s="90"/>
      <c r="F17" s="90"/>
      <c r="G17" s="90"/>
      <c r="H17" s="90"/>
      <c r="I17" s="90"/>
      <c r="J17" s="90"/>
    </row>
    <row r="18" spans="2:10" x14ac:dyDescent="0.25">
      <c r="B18" s="91" t="s">
        <v>271</v>
      </c>
      <c r="C18" s="91"/>
      <c r="D18" s="91"/>
      <c r="E18" s="91"/>
      <c r="F18" s="91"/>
      <c r="G18" s="91"/>
      <c r="H18" s="91"/>
      <c r="I18" s="91"/>
      <c r="J18" s="91"/>
    </row>
    <row r="19" spans="2:10" ht="65.25" customHeight="1" x14ac:dyDescent="0.25">
      <c r="B19" s="90" t="s">
        <v>272</v>
      </c>
      <c r="C19" s="90"/>
      <c r="D19" s="90"/>
      <c r="E19" s="90"/>
      <c r="F19" s="90"/>
      <c r="G19" s="90"/>
      <c r="H19" s="90"/>
      <c r="I19" s="90"/>
      <c r="J19" s="90"/>
    </row>
    <row r="20" spans="2:10" x14ac:dyDescent="0.25">
      <c r="B20" s="90"/>
      <c r="C20" s="90"/>
      <c r="D20" s="90"/>
      <c r="E20" s="90"/>
      <c r="F20" s="90"/>
      <c r="G20" s="90"/>
      <c r="H20" s="90"/>
      <c r="I20" s="90"/>
      <c r="J20" s="90"/>
    </row>
  </sheetData>
  <mergeCells count="10">
    <mergeCell ref="B17:J17"/>
    <mergeCell ref="B18:J18"/>
    <mergeCell ref="B19:J19"/>
    <mergeCell ref="B20:J20"/>
    <mergeCell ref="B2:J2"/>
    <mergeCell ref="B6:J6"/>
    <mergeCell ref="B9:J9"/>
    <mergeCell ref="B12:J12"/>
    <mergeCell ref="B13:J13"/>
    <mergeCell ref="B16:J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E86F6-AEF6-41A6-96D9-E882518AFB75}">
  <sheetPr>
    <tabColor theme="9" tint="0.59999389629810485"/>
  </sheetPr>
  <dimension ref="A1:O308"/>
  <sheetViews>
    <sheetView showGridLines="0" zoomScale="120" zoomScaleNormal="120" zoomScaleSheetLayoutView="94" workbookViewId="0">
      <pane xSplit="4" ySplit="1" topLeftCell="E86" activePane="bottomRight" state="frozen"/>
      <selection pane="topRight" activeCell="E1" sqref="E1"/>
      <selection pane="bottomLeft" activeCell="A2" sqref="A2"/>
      <selection pane="bottomRight" activeCell="C101" sqref="C101"/>
    </sheetView>
  </sheetViews>
  <sheetFormatPr defaultColWidth="9" defaultRowHeight="15.75" x14ac:dyDescent="0.25"/>
  <cols>
    <col min="1" max="1" width="1" style="1" customWidth="1"/>
    <col min="2" max="2" width="4.85546875" style="5" customWidth="1"/>
    <col min="3" max="3" width="101.85546875" style="8" customWidth="1"/>
    <col min="4" max="4" width="19.28515625" style="8" customWidth="1"/>
    <col min="5" max="5" width="16.5703125" style="8" customWidth="1"/>
    <col min="6" max="6" width="17.28515625" style="8" customWidth="1"/>
    <col min="7" max="7" width="16.28515625" style="8" customWidth="1"/>
    <col min="8" max="8" width="16.28515625" style="8" bestFit="1" customWidth="1"/>
    <col min="9" max="9" width="16" style="8" customWidth="1"/>
    <col min="10" max="10" width="14.5703125" style="8" customWidth="1"/>
    <col min="11" max="11" width="15.5703125" style="8" customWidth="1"/>
    <col min="12" max="12" width="12.5703125" style="8" customWidth="1"/>
    <col min="13" max="13" width="1" style="1" customWidth="1"/>
  </cols>
  <sheetData>
    <row r="1" spans="1:13" s="66" customFormat="1" ht="28.5" customHeight="1" x14ac:dyDescent="0.25">
      <c r="A1" s="62"/>
      <c r="B1" s="63" t="s">
        <v>0</v>
      </c>
      <c r="C1" s="76"/>
      <c r="D1" s="63" t="s">
        <v>1</v>
      </c>
      <c r="E1" s="63">
        <v>2024</v>
      </c>
      <c r="F1" s="64">
        <v>2023</v>
      </c>
      <c r="G1" s="64">
        <v>2022</v>
      </c>
      <c r="H1" s="64">
        <v>2021</v>
      </c>
      <c r="I1" s="64">
        <v>2020</v>
      </c>
      <c r="J1" s="64">
        <v>2019</v>
      </c>
      <c r="K1" s="64">
        <v>2018</v>
      </c>
      <c r="L1" s="64">
        <v>2017</v>
      </c>
      <c r="M1" s="62"/>
    </row>
    <row r="2" spans="1:13" x14ac:dyDescent="0.25">
      <c r="A2" s="65"/>
      <c r="B2" s="63"/>
      <c r="C2" s="63" t="s">
        <v>2</v>
      </c>
      <c r="D2" s="63"/>
      <c r="E2" s="63"/>
      <c r="F2" s="63"/>
      <c r="G2" s="63"/>
      <c r="H2" s="63"/>
      <c r="I2" s="63"/>
      <c r="J2" s="63"/>
      <c r="K2" s="63"/>
      <c r="L2" s="63"/>
      <c r="M2" s="65"/>
    </row>
    <row r="3" spans="1:13" ht="15" customHeight="1" x14ac:dyDescent="0.25">
      <c r="A3" s="67"/>
      <c r="B3" s="160">
        <v>1</v>
      </c>
      <c r="C3" s="161" t="s">
        <v>3</v>
      </c>
      <c r="D3" s="161"/>
      <c r="E3" s="244">
        <v>4.88</v>
      </c>
      <c r="F3" s="161">
        <v>5.0199999999999996</v>
      </c>
      <c r="G3" s="161">
        <v>4.45</v>
      </c>
      <c r="H3" s="162">
        <v>4.7</v>
      </c>
      <c r="I3" s="161">
        <v>6.31</v>
      </c>
      <c r="J3" s="161">
        <v>10.79</v>
      </c>
      <c r="K3" s="161">
        <v>10.53</v>
      </c>
      <c r="L3" s="161">
        <v>10.89</v>
      </c>
      <c r="M3" s="67"/>
    </row>
    <row r="4" spans="1:13" x14ac:dyDescent="0.25">
      <c r="A4" s="67"/>
      <c r="B4" s="163">
        <v>2</v>
      </c>
      <c r="C4" s="164" t="s">
        <v>4</v>
      </c>
      <c r="D4" s="164"/>
      <c r="E4" s="245">
        <v>0</v>
      </c>
      <c r="F4" s="165">
        <v>0</v>
      </c>
      <c r="G4" s="165">
        <v>0</v>
      </c>
      <c r="H4" s="165">
        <v>0</v>
      </c>
      <c r="I4" s="165">
        <v>0</v>
      </c>
      <c r="J4" s="165">
        <v>0</v>
      </c>
      <c r="K4" s="165">
        <v>0</v>
      </c>
      <c r="L4" s="165">
        <v>0</v>
      </c>
      <c r="M4" s="67"/>
    </row>
    <row r="5" spans="1:13" x14ac:dyDescent="0.25">
      <c r="A5" s="67"/>
      <c r="B5" s="163">
        <v>3</v>
      </c>
      <c r="C5" s="164" t="s">
        <v>5</v>
      </c>
      <c r="D5" s="164"/>
      <c r="E5" s="245">
        <v>0</v>
      </c>
      <c r="F5" s="165">
        <v>0</v>
      </c>
      <c r="G5" s="165">
        <v>0</v>
      </c>
      <c r="H5" s="165">
        <v>0</v>
      </c>
      <c r="I5" s="165">
        <v>0</v>
      </c>
      <c r="J5" s="165">
        <v>0</v>
      </c>
      <c r="K5" s="165">
        <v>0</v>
      </c>
      <c r="L5" s="165">
        <v>0</v>
      </c>
      <c r="M5" s="67"/>
    </row>
    <row r="6" spans="1:13" x14ac:dyDescent="0.25">
      <c r="A6" s="67"/>
      <c r="B6" s="163">
        <v>4</v>
      </c>
      <c r="C6" s="164" t="s">
        <v>6</v>
      </c>
      <c r="D6" s="164"/>
      <c r="E6" s="245">
        <v>0</v>
      </c>
      <c r="F6" s="165">
        <v>0</v>
      </c>
      <c r="G6" s="165">
        <v>0</v>
      </c>
      <c r="H6" s="165">
        <v>0</v>
      </c>
      <c r="I6" s="165">
        <v>0</v>
      </c>
      <c r="J6" s="165">
        <v>1</v>
      </c>
      <c r="K6" s="165">
        <v>1</v>
      </c>
      <c r="L6" s="165">
        <v>1</v>
      </c>
      <c r="M6" s="67"/>
    </row>
    <row r="7" spans="1:13" x14ac:dyDescent="0.25">
      <c r="A7" s="67"/>
      <c r="B7" s="163">
        <v>5</v>
      </c>
      <c r="C7" s="164" t="s">
        <v>7</v>
      </c>
      <c r="D7" s="164"/>
      <c r="E7" s="245">
        <v>0</v>
      </c>
      <c r="F7" s="165">
        <v>1</v>
      </c>
      <c r="G7" s="165">
        <v>0</v>
      </c>
      <c r="H7" s="165">
        <v>1</v>
      </c>
      <c r="I7" s="165">
        <v>2</v>
      </c>
      <c r="J7" s="165">
        <v>1</v>
      </c>
      <c r="K7" s="165">
        <v>3</v>
      </c>
      <c r="L7" s="165">
        <v>4</v>
      </c>
      <c r="M7" s="67"/>
    </row>
    <row r="8" spans="1:13" x14ac:dyDescent="0.25">
      <c r="A8" s="67"/>
      <c r="B8" s="163">
        <v>6</v>
      </c>
      <c r="C8" s="164" t="s">
        <v>728</v>
      </c>
      <c r="D8" s="164"/>
      <c r="E8" s="245">
        <v>0</v>
      </c>
      <c r="F8" s="166">
        <v>0.2</v>
      </c>
      <c r="G8" s="165">
        <v>0</v>
      </c>
      <c r="H8" s="164">
        <v>0.21</v>
      </c>
      <c r="I8" s="167">
        <v>0.317</v>
      </c>
      <c r="J8" s="164">
        <v>0.09</v>
      </c>
      <c r="K8" s="164">
        <v>0.28000000000000003</v>
      </c>
      <c r="L8" s="164">
        <v>0.37</v>
      </c>
      <c r="M8" s="67"/>
    </row>
    <row r="9" spans="1:13" ht="18" x14ac:dyDescent="0.25">
      <c r="A9" s="67"/>
      <c r="B9" s="163">
        <v>7</v>
      </c>
      <c r="C9" s="164" t="s">
        <v>232</v>
      </c>
      <c r="D9" s="164"/>
      <c r="E9" s="269" t="s">
        <v>8</v>
      </c>
      <c r="F9" s="164">
        <v>0.24</v>
      </c>
      <c r="G9" s="164">
        <v>0.28000000000000003</v>
      </c>
      <c r="H9" s="164">
        <v>0.22</v>
      </c>
      <c r="I9" s="164">
        <v>0.22</v>
      </c>
      <c r="J9" s="164">
        <v>0.24</v>
      </c>
      <c r="K9" s="164">
        <v>0.26</v>
      </c>
      <c r="L9" s="164">
        <v>0.27</v>
      </c>
      <c r="M9" s="67"/>
    </row>
    <row r="10" spans="1:13" x14ac:dyDescent="0.25">
      <c r="A10" s="67"/>
      <c r="B10" s="163">
        <v>8</v>
      </c>
      <c r="C10" s="164" t="s">
        <v>9</v>
      </c>
      <c r="D10" s="164"/>
      <c r="E10" s="245">
        <v>1</v>
      </c>
      <c r="F10" s="165">
        <v>1</v>
      </c>
      <c r="G10" s="165">
        <v>0</v>
      </c>
      <c r="H10" s="165">
        <v>2</v>
      </c>
      <c r="I10" s="165">
        <v>8</v>
      </c>
      <c r="J10" s="165">
        <v>6</v>
      </c>
      <c r="K10" s="165">
        <v>6</v>
      </c>
      <c r="L10" s="165">
        <v>8</v>
      </c>
      <c r="M10" s="67"/>
    </row>
    <row r="11" spans="1:13" x14ac:dyDescent="0.25">
      <c r="A11" s="67"/>
      <c r="B11" s="163">
        <v>9</v>
      </c>
      <c r="C11" s="164" t="s">
        <v>729</v>
      </c>
      <c r="D11" s="164"/>
      <c r="E11" s="246">
        <v>0.21</v>
      </c>
      <c r="F11" s="166">
        <v>0.2</v>
      </c>
      <c r="G11" s="165">
        <v>0</v>
      </c>
      <c r="H11" s="164">
        <v>0.43</v>
      </c>
      <c r="I11" s="164">
        <v>1.27</v>
      </c>
      <c r="J11" s="164">
        <v>0.56000000000000005</v>
      </c>
      <c r="K11" s="164">
        <v>0.56999999999999995</v>
      </c>
      <c r="L11" s="164">
        <v>0.73</v>
      </c>
      <c r="M11" s="67"/>
    </row>
    <row r="12" spans="1:13" ht="18" x14ac:dyDescent="0.25">
      <c r="A12" s="67"/>
      <c r="B12" s="163">
        <v>10</v>
      </c>
      <c r="C12" s="164" t="s">
        <v>233</v>
      </c>
      <c r="D12" s="164"/>
      <c r="E12" s="269" t="s">
        <v>8</v>
      </c>
      <c r="F12" s="164">
        <v>0.84</v>
      </c>
      <c r="G12" s="166">
        <v>0.9</v>
      </c>
      <c r="H12" s="164">
        <v>0.77</v>
      </c>
      <c r="I12" s="166">
        <v>0.7</v>
      </c>
      <c r="J12" s="164">
        <v>0.92</v>
      </c>
      <c r="K12" s="164">
        <v>0.99</v>
      </c>
      <c r="L12" s="164">
        <v>0.96</v>
      </c>
      <c r="M12" s="67"/>
    </row>
    <row r="13" spans="1:13" x14ac:dyDescent="0.25">
      <c r="A13" s="67"/>
      <c r="B13" s="163">
        <v>11</v>
      </c>
      <c r="C13" s="164" t="s">
        <v>10</v>
      </c>
      <c r="D13" s="164"/>
      <c r="E13" s="245">
        <v>9</v>
      </c>
      <c r="F13" s="165">
        <v>3</v>
      </c>
      <c r="G13" s="165">
        <v>7</v>
      </c>
      <c r="H13" s="165">
        <v>5</v>
      </c>
      <c r="I13" s="165">
        <v>11</v>
      </c>
      <c r="J13" s="165">
        <v>15</v>
      </c>
      <c r="K13" s="165">
        <v>6</v>
      </c>
      <c r="L13" s="165">
        <v>7</v>
      </c>
      <c r="M13" s="67"/>
    </row>
    <row r="14" spans="1:13" x14ac:dyDescent="0.25">
      <c r="A14" s="67"/>
      <c r="B14" s="163">
        <v>12</v>
      </c>
      <c r="C14" s="164" t="s">
        <v>11</v>
      </c>
      <c r="D14" s="164"/>
      <c r="E14" s="246">
        <v>1.85</v>
      </c>
      <c r="F14" s="166">
        <v>0.6</v>
      </c>
      <c r="G14" s="164">
        <v>1.56</v>
      </c>
      <c r="H14" s="164">
        <v>1.06</v>
      </c>
      <c r="I14" s="164">
        <v>1.74</v>
      </c>
      <c r="J14" s="164">
        <v>1.39</v>
      </c>
      <c r="K14" s="164">
        <v>0.56999999999999995</v>
      </c>
      <c r="L14" s="164">
        <v>0.64</v>
      </c>
      <c r="M14" s="67"/>
    </row>
    <row r="15" spans="1:13" x14ac:dyDescent="0.25">
      <c r="A15" s="67"/>
      <c r="B15" s="163">
        <v>13</v>
      </c>
      <c r="C15" s="164" t="s">
        <v>12</v>
      </c>
      <c r="D15" s="164"/>
      <c r="E15" s="245">
        <v>0</v>
      </c>
      <c r="F15" s="165">
        <v>0</v>
      </c>
      <c r="G15" s="165">
        <v>0</v>
      </c>
      <c r="H15" s="165">
        <v>0</v>
      </c>
      <c r="I15" s="165">
        <v>0</v>
      </c>
      <c r="J15" s="164">
        <v>0.09</v>
      </c>
      <c r="K15" s="165">
        <v>0</v>
      </c>
      <c r="L15" s="165">
        <v>0</v>
      </c>
      <c r="M15" s="67"/>
    </row>
    <row r="16" spans="1:13" x14ac:dyDescent="0.25">
      <c r="A16" s="67"/>
      <c r="B16" s="163">
        <v>14</v>
      </c>
      <c r="C16" s="164" t="s">
        <v>13</v>
      </c>
      <c r="D16" s="164"/>
      <c r="E16" s="246">
        <v>1.04</v>
      </c>
      <c r="F16" s="164">
        <v>1.24</v>
      </c>
      <c r="G16" s="164">
        <v>1.02</v>
      </c>
      <c r="H16" s="164">
        <v>1.47</v>
      </c>
      <c r="I16" s="164">
        <v>2.59</v>
      </c>
      <c r="J16" s="164">
        <v>6.74</v>
      </c>
      <c r="K16" s="166">
        <v>5.4</v>
      </c>
      <c r="L16" s="164">
        <v>5.19</v>
      </c>
      <c r="M16" s="67"/>
    </row>
    <row r="17" spans="1:13" x14ac:dyDescent="0.25">
      <c r="A17" s="67"/>
      <c r="B17" s="163">
        <v>15</v>
      </c>
      <c r="C17" s="164" t="s">
        <v>14</v>
      </c>
      <c r="D17" s="164"/>
      <c r="E17" s="245">
        <v>0</v>
      </c>
      <c r="F17" s="165">
        <v>0</v>
      </c>
      <c r="G17" s="164">
        <v>0.98</v>
      </c>
      <c r="H17" s="165">
        <v>0</v>
      </c>
      <c r="I17" s="164">
        <v>0.39</v>
      </c>
      <c r="J17" s="166">
        <v>0.3</v>
      </c>
      <c r="K17" s="164">
        <v>0.18</v>
      </c>
      <c r="L17" s="164">
        <v>0.77</v>
      </c>
      <c r="M17" s="67"/>
    </row>
    <row r="18" spans="1:13" x14ac:dyDescent="0.25">
      <c r="A18" s="67"/>
      <c r="B18" s="168"/>
      <c r="C18" s="169" t="s">
        <v>15</v>
      </c>
      <c r="D18" s="164"/>
      <c r="E18" s="245"/>
      <c r="F18" s="165"/>
      <c r="G18" s="164"/>
      <c r="H18" s="165"/>
      <c r="I18" s="164"/>
      <c r="J18" s="166"/>
      <c r="K18" s="164"/>
      <c r="L18" s="164"/>
      <c r="M18" s="67"/>
    </row>
    <row r="19" spans="1:13" x14ac:dyDescent="0.25">
      <c r="A19" s="65"/>
      <c r="B19" s="170"/>
      <c r="C19" s="171" t="s">
        <v>16</v>
      </c>
      <c r="D19" s="170"/>
      <c r="E19" s="170"/>
      <c r="F19" s="170"/>
      <c r="G19" s="170"/>
      <c r="H19" s="170"/>
      <c r="I19" s="170"/>
      <c r="J19" s="170"/>
      <c r="K19" s="170"/>
      <c r="L19" s="170"/>
      <c r="M19" s="65"/>
    </row>
    <row r="20" spans="1:13" x14ac:dyDescent="0.25">
      <c r="A20" s="67"/>
      <c r="B20" s="163">
        <v>16</v>
      </c>
      <c r="C20" s="164" t="s">
        <v>17</v>
      </c>
      <c r="D20" s="164"/>
      <c r="E20" s="247">
        <v>2</v>
      </c>
      <c r="F20" s="172">
        <v>2</v>
      </c>
      <c r="G20" s="172">
        <v>1</v>
      </c>
      <c r="H20" s="172">
        <v>0</v>
      </c>
      <c r="I20" s="165">
        <v>3</v>
      </c>
      <c r="J20" s="165" t="s">
        <v>8</v>
      </c>
      <c r="K20" s="173" t="s">
        <v>8</v>
      </c>
      <c r="L20" s="173" t="s">
        <v>8</v>
      </c>
      <c r="M20" s="67"/>
    </row>
    <row r="21" spans="1:13" x14ac:dyDescent="0.25">
      <c r="A21" s="67"/>
      <c r="B21" s="163">
        <v>17</v>
      </c>
      <c r="C21" s="164" t="s">
        <v>18</v>
      </c>
      <c r="D21" s="164"/>
      <c r="E21" s="247">
        <v>18</v>
      </c>
      <c r="F21" s="172">
        <v>20</v>
      </c>
      <c r="G21" s="172">
        <v>23</v>
      </c>
      <c r="H21" s="172">
        <v>10</v>
      </c>
      <c r="I21" s="165">
        <v>17</v>
      </c>
      <c r="J21" s="165" t="s">
        <v>8</v>
      </c>
      <c r="K21" s="173" t="s">
        <v>8</v>
      </c>
      <c r="L21" s="173" t="s">
        <v>8</v>
      </c>
      <c r="M21" s="67"/>
    </row>
    <row r="22" spans="1:13" x14ac:dyDescent="0.25">
      <c r="A22" s="67"/>
      <c r="B22" s="174">
        <v>18</v>
      </c>
      <c r="C22" s="175" t="s">
        <v>19</v>
      </c>
      <c r="D22" s="175"/>
      <c r="E22" s="176">
        <f>SUM(E20,E21)</f>
        <v>20</v>
      </c>
      <c r="F22" s="176">
        <f t="shared" ref="F22:I22" si="0">SUM(F20,F21)</f>
        <v>22</v>
      </c>
      <c r="G22" s="176">
        <f t="shared" si="0"/>
        <v>24</v>
      </c>
      <c r="H22" s="176">
        <f t="shared" si="0"/>
        <v>10</v>
      </c>
      <c r="I22" s="176">
        <f t="shared" si="0"/>
        <v>20</v>
      </c>
      <c r="J22" s="177">
        <v>135</v>
      </c>
      <c r="K22" s="177">
        <v>144</v>
      </c>
      <c r="L22" s="177">
        <v>144</v>
      </c>
      <c r="M22" s="67"/>
    </row>
    <row r="23" spans="1:13" x14ac:dyDescent="0.25">
      <c r="A23" s="67"/>
      <c r="B23" s="163">
        <v>19</v>
      </c>
      <c r="C23" s="164" t="s">
        <v>20</v>
      </c>
      <c r="D23" s="164"/>
      <c r="E23" s="247">
        <v>106</v>
      </c>
      <c r="F23" s="172">
        <v>101</v>
      </c>
      <c r="G23" s="172">
        <v>99</v>
      </c>
      <c r="H23" s="172">
        <v>101</v>
      </c>
      <c r="I23" s="172">
        <v>118</v>
      </c>
      <c r="J23" s="172" t="s">
        <v>8</v>
      </c>
      <c r="K23" s="178" t="s">
        <v>8</v>
      </c>
      <c r="L23" s="178" t="s">
        <v>8</v>
      </c>
      <c r="M23" s="67"/>
    </row>
    <row r="24" spans="1:13" x14ac:dyDescent="0.25">
      <c r="A24" s="67"/>
      <c r="B24" s="163">
        <v>20</v>
      </c>
      <c r="C24" s="164" t="s">
        <v>21</v>
      </c>
      <c r="D24" s="164"/>
      <c r="E24" s="247">
        <v>271</v>
      </c>
      <c r="F24" s="172">
        <v>276</v>
      </c>
      <c r="G24" s="179">
        <v>259</v>
      </c>
      <c r="H24" s="172">
        <v>242</v>
      </c>
      <c r="I24" s="172">
        <v>272</v>
      </c>
      <c r="J24" s="172"/>
      <c r="K24" s="178" t="s">
        <v>8</v>
      </c>
      <c r="L24" s="178" t="s">
        <v>8</v>
      </c>
      <c r="M24" s="67"/>
    </row>
    <row r="25" spans="1:13" x14ac:dyDescent="0.25">
      <c r="A25" s="67"/>
      <c r="B25" s="174">
        <v>21</v>
      </c>
      <c r="C25" s="175" t="s">
        <v>22</v>
      </c>
      <c r="D25" s="175"/>
      <c r="E25" s="177">
        <f>SUM(E23,E24)</f>
        <v>377</v>
      </c>
      <c r="F25" s="177">
        <f>SUM(F23,F24)</f>
        <v>377</v>
      </c>
      <c r="G25" s="177">
        <v>358</v>
      </c>
      <c r="H25" s="177">
        <f>SUM(H23,H24)</f>
        <v>343</v>
      </c>
      <c r="I25" s="177">
        <f>SUM(I23,I24)</f>
        <v>390</v>
      </c>
      <c r="J25" s="177">
        <v>816</v>
      </c>
      <c r="K25" s="177">
        <v>846</v>
      </c>
      <c r="L25" s="177">
        <v>886</v>
      </c>
      <c r="M25" s="67"/>
    </row>
    <row r="26" spans="1:13" x14ac:dyDescent="0.25">
      <c r="A26" s="67"/>
      <c r="B26" s="163">
        <v>22</v>
      </c>
      <c r="C26" s="164" t="s">
        <v>23</v>
      </c>
      <c r="D26" s="164"/>
      <c r="E26" s="247">
        <v>108</v>
      </c>
      <c r="F26" s="172">
        <v>103</v>
      </c>
      <c r="G26" s="179">
        <v>100</v>
      </c>
      <c r="H26" s="172">
        <v>101</v>
      </c>
      <c r="I26" s="165">
        <v>121</v>
      </c>
      <c r="J26" s="165" t="s">
        <v>8</v>
      </c>
      <c r="K26" s="173" t="s">
        <v>8</v>
      </c>
      <c r="L26" s="173" t="s">
        <v>8</v>
      </c>
      <c r="M26" s="67"/>
    </row>
    <row r="27" spans="1:13" x14ac:dyDescent="0.25">
      <c r="A27" s="67"/>
      <c r="B27" s="163">
        <v>23</v>
      </c>
      <c r="C27" s="164" t="s">
        <v>24</v>
      </c>
      <c r="D27" s="164"/>
      <c r="E27" s="247">
        <v>289</v>
      </c>
      <c r="F27" s="172">
        <v>296</v>
      </c>
      <c r="G27" s="179">
        <v>282</v>
      </c>
      <c r="H27" s="172">
        <v>252</v>
      </c>
      <c r="I27" s="165">
        <v>289</v>
      </c>
      <c r="J27" s="165" t="s">
        <v>8</v>
      </c>
      <c r="K27" s="173" t="s">
        <v>8</v>
      </c>
      <c r="L27" s="173" t="s">
        <v>8</v>
      </c>
      <c r="M27" s="67"/>
    </row>
    <row r="28" spans="1:13" x14ac:dyDescent="0.25">
      <c r="A28" s="67"/>
      <c r="B28" s="174">
        <v>24</v>
      </c>
      <c r="C28" s="175" t="s">
        <v>25</v>
      </c>
      <c r="D28" s="175"/>
      <c r="E28" s="176">
        <f>SUM(E26,E27)</f>
        <v>397</v>
      </c>
      <c r="F28" s="176">
        <f t="shared" ref="F28:I28" si="1">SUM(F26,F27)</f>
        <v>399</v>
      </c>
      <c r="G28" s="176">
        <f t="shared" si="1"/>
        <v>382</v>
      </c>
      <c r="H28" s="176">
        <f t="shared" si="1"/>
        <v>353</v>
      </c>
      <c r="I28" s="176">
        <f t="shared" si="1"/>
        <v>410</v>
      </c>
      <c r="J28" s="177">
        <f>SUM(J22:J27)</f>
        <v>951</v>
      </c>
      <c r="K28" s="177">
        <f>SUM(K22:K27)</f>
        <v>990</v>
      </c>
      <c r="L28" s="177">
        <f>SUM(L22:L27)</f>
        <v>1030</v>
      </c>
      <c r="M28" s="67"/>
    </row>
    <row r="29" spans="1:13" hidden="1" x14ac:dyDescent="0.25">
      <c r="A29" s="67"/>
      <c r="B29" s="163">
        <v>25</v>
      </c>
      <c r="C29" s="180" t="s">
        <v>26</v>
      </c>
      <c r="D29" s="163"/>
      <c r="E29" s="248"/>
      <c r="F29" s="163"/>
      <c r="G29" s="163"/>
      <c r="H29" s="163"/>
      <c r="I29" s="163"/>
      <c r="J29" s="163">
        <v>298</v>
      </c>
      <c r="K29" s="163">
        <v>295</v>
      </c>
      <c r="L29" s="163">
        <v>303</v>
      </c>
      <c r="M29" s="67"/>
    </row>
    <row r="30" spans="1:13" hidden="1" x14ac:dyDescent="0.25">
      <c r="A30" s="67"/>
      <c r="B30" s="163">
        <v>26</v>
      </c>
      <c r="C30" s="180" t="s">
        <v>27</v>
      </c>
      <c r="D30" s="163"/>
      <c r="E30" s="248"/>
      <c r="F30" s="163"/>
      <c r="G30" s="163"/>
      <c r="H30" s="163"/>
      <c r="I30" s="163"/>
      <c r="J30" s="163">
        <v>581</v>
      </c>
      <c r="K30" s="163">
        <v>598</v>
      </c>
      <c r="L30" s="163">
        <v>619</v>
      </c>
      <c r="M30" s="67"/>
    </row>
    <row r="31" spans="1:13" hidden="1" x14ac:dyDescent="0.25">
      <c r="A31" s="67"/>
      <c r="B31" s="163">
        <v>27</v>
      </c>
      <c r="C31" s="180" t="s">
        <v>28</v>
      </c>
      <c r="D31" s="163"/>
      <c r="E31" s="248"/>
      <c r="F31" s="163"/>
      <c r="G31" s="163"/>
      <c r="H31" s="163"/>
      <c r="I31" s="163"/>
      <c r="J31" s="163">
        <f t="shared" ref="J31:K31" si="2">SUM(J29,J30)</f>
        <v>879</v>
      </c>
      <c r="K31" s="163">
        <f t="shared" si="2"/>
        <v>893</v>
      </c>
      <c r="L31" s="163">
        <f>SUM(L29,L30)</f>
        <v>922</v>
      </c>
      <c r="M31" s="67"/>
    </row>
    <row r="32" spans="1:13" hidden="1" x14ac:dyDescent="0.25">
      <c r="A32" s="67"/>
      <c r="B32" s="163">
        <v>28</v>
      </c>
      <c r="C32" s="180" t="s">
        <v>29</v>
      </c>
      <c r="D32" s="163"/>
      <c r="E32" s="248"/>
      <c r="F32" s="163"/>
      <c r="G32" s="163"/>
      <c r="H32" s="163"/>
      <c r="I32" s="163"/>
      <c r="J32" s="163">
        <v>7</v>
      </c>
      <c r="K32" s="163">
        <v>8</v>
      </c>
      <c r="L32" s="163">
        <v>10</v>
      </c>
      <c r="M32" s="67"/>
    </row>
    <row r="33" spans="1:14" hidden="1" x14ac:dyDescent="0.25">
      <c r="A33" s="67"/>
      <c r="B33" s="163">
        <v>29</v>
      </c>
      <c r="C33" s="180" t="s">
        <v>30</v>
      </c>
      <c r="D33" s="163"/>
      <c r="E33" s="248"/>
      <c r="F33" s="163"/>
      <c r="G33" s="163"/>
      <c r="H33" s="163"/>
      <c r="I33" s="163"/>
      <c r="J33" s="163">
        <v>65</v>
      </c>
      <c r="K33" s="163">
        <v>89</v>
      </c>
      <c r="L33" s="163">
        <v>98</v>
      </c>
      <c r="M33" s="67"/>
    </row>
    <row r="34" spans="1:14" hidden="1" x14ac:dyDescent="0.25">
      <c r="A34" s="67"/>
      <c r="B34" s="163">
        <v>30</v>
      </c>
      <c r="C34" s="180" t="s">
        <v>31</v>
      </c>
      <c r="D34" s="163"/>
      <c r="E34" s="248"/>
      <c r="F34" s="163"/>
      <c r="G34" s="163"/>
      <c r="H34" s="163"/>
      <c r="I34" s="163"/>
      <c r="J34" s="163">
        <v>72</v>
      </c>
      <c r="K34" s="163">
        <v>97</v>
      </c>
      <c r="L34" s="163">
        <v>108</v>
      </c>
      <c r="M34" s="67"/>
    </row>
    <row r="35" spans="1:14" hidden="1" x14ac:dyDescent="0.25">
      <c r="A35" s="67"/>
      <c r="B35" s="163">
        <v>31</v>
      </c>
      <c r="C35" s="164" t="s">
        <v>32</v>
      </c>
      <c r="D35" s="181"/>
      <c r="E35" s="246"/>
      <c r="F35" s="164"/>
      <c r="G35" s="164"/>
      <c r="H35" s="164"/>
      <c r="I35" s="165"/>
      <c r="J35" s="165">
        <v>305</v>
      </c>
      <c r="K35" s="165">
        <v>303</v>
      </c>
      <c r="L35" s="165">
        <v>313</v>
      </c>
      <c r="M35" s="67"/>
    </row>
    <row r="36" spans="1:14" hidden="1" x14ac:dyDescent="0.25">
      <c r="A36" s="67"/>
      <c r="B36" s="163">
        <v>32</v>
      </c>
      <c r="C36" s="164" t="s">
        <v>33</v>
      </c>
      <c r="D36" s="181"/>
      <c r="E36" s="246"/>
      <c r="F36" s="164"/>
      <c r="G36" s="164"/>
      <c r="H36" s="164"/>
      <c r="I36" s="165"/>
      <c r="J36" s="165">
        <v>646</v>
      </c>
      <c r="K36" s="165">
        <v>687</v>
      </c>
      <c r="L36" s="165">
        <v>717</v>
      </c>
      <c r="M36" s="67"/>
    </row>
    <row r="37" spans="1:14" hidden="1" x14ac:dyDescent="0.25">
      <c r="A37" s="67"/>
      <c r="B37" s="174">
        <v>33</v>
      </c>
      <c r="C37" s="175" t="s">
        <v>34</v>
      </c>
      <c r="D37" s="182"/>
      <c r="E37" s="175"/>
      <c r="F37" s="175"/>
      <c r="G37" s="175"/>
      <c r="H37" s="175"/>
      <c r="I37" s="177"/>
      <c r="J37" s="177">
        <f t="shared" ref="J37:L37" si="3">SUM(J35,J36)</f>
        <v>951</v>
      </c>
      <c r="K37" s="177">
        <f t="shared" si="3"/>
        <v>990</v>
      </c>
      <c r="L37" s="177">
        <f t="shared" si="3"/>
        <v>1030</v>
      </c>
      <c r="M37" s="67"/>
    </row>
    <row r="38" spans="1:14" s="3" customFormat="1" x14ac:dyDescent="0.25">
      <c r="A38" s="67"/>
      <c r="B38" s="163">
        <v>34</v>
      </c>
      <c r="C38" s="164" t="s">
        <v>35</v>
      </c>
      <c r="D38" s="164"/>
      <c r="E38" s="247">
        <v>30</v>
      </c>
      <c r="F38" s="172">
        <v>24</v>
      </c>
      <c r="G38" s="172">
        <v>23</v>
      </c>
      <c r="H38" s="172">
        <v>28</v>
      </c>
      <c r="I38" s="172">
        <v>31</v>
      </c>
      <c r="J38" s="172">
        <v>65</v>
      </c>
      <c r="K38" s="172">
        <v>65</v>
      </c>
      <c r="L38" s="172">
        <v>59</v>
      </c>
      <c r="M38" s="68"/>
      <c r="N38"/>
    </row>
    <row r="39" spans="1:14" x14ac:dyDescent="0.25">
      <c r="A39" s="67"/>
      <c r="B39" s="163">
        <v>35</v>
      </c>
      <c r="C39" s="164" t="s">
        <v>36</v>
      </c>
      <c r="D39" s="164"/>
      <c r="E39" s="247">
        <v>92</v>
      </c>
      <c r="F39" s="172">
        <v>91</v>
      </c>
      <c r="G39" s="172">
        <v>82</v>
      </c>
      <c r="H39" s="172">
        <v>78</v>
      </c>
      <c r="I39" s="172">
        <v>78</v>
      </c>
      <c r="J39" s="172">
        <v>184</v>
      </c>
      <c r="K39" s="172">
        <v>206</v>
      </c>
      <c r="L39" s="172">
        <v>215</v>
      </c>
      <c r="M39" s="67"/>
    </row>
    <row r="40" spans="1:14" x14ac:dyDescent="0.25">
      <c r="A40" s="67"/>
      <c r="B40" s="174">
        <v>36</v>
      </c>
      <c r="C40" s="175" t="s">
        <v>37</v>
      </c>
      <c r="D40" s="175"/>
      <c r="E40" s="176">
        <f>SUM(E38,E39)</f>
        <v>122</v>
      </c>
      <c r="F40" s="176">
        <f t="shared" ref="F40:I40" si="4">SUM(F38,F39)</f>
        <v>115</v>
      </c>
      <c r="G40" s="176">
        <f t="shared" si="4"/>
        <v>105</v>
      </c>
      <c r="H40" s="176">
        <f t="shared" si="4"/>
        <v>106</v>
      </c>
      <c r="I40" s="176">
        <f t="shared" si="4"/>
        <v>109</v>
      </c>
      <c r="J40" s="176">
        <v>249</v>
      </c>
      <c r="K40" s="176">
        <v>271</v>
      </c>
      <c r="L40" s="176">
        <v>274</v>
      </c>
      <c r="M40" s="67"/>
    </row>
    <row r="41" spans="1:14" x14ac:dyDescent="0.25">
      <c r="A41" s="67"/>
      <c r="B41" s="163">
        <v>37</v>
      </c>
      <c r="C41" s="164" t="s">
        <v>38</v>
      </c>
      <c r="D41" s="164"/>
      <c r="E41" s="247">
        <v>3</v>
      </c>
      <c r="F41" s="172">
        <v>1</v>
      </c>
      <c r="G41" s="172">
        <v>1</v>
      </c>
      <c r="H41" s="172">
        <v>1</v>
      </c>
      <c r="I41" s="172">
        <v>1</v>
      </c>
      <c r="J41" s="172">
        <v>4</v>
      </c>
      <c r="K41" s="172">
        <v>3</v>
      </c>
      <c r="L41" s="172">
        <v>1</v>
      </c>
      <c r="M41" s="67"/>
    </row>
    <row r="42" spans="1:14" x14ac:dyDescent="0.25">
      <c r="A42" s="67"/>
      <c r="B42" s="163">
        <v>38</v>
      </c>
      <c r="C42" s="164" t="s">
        <v>39</v>
      </c>
      <c r="D42" s="164"/>
      <c r="E42" s="247">
        <v>1</v>
      </c>
      <c r="F42" s="172">
        <v>1</v>
      </c>
      <c r="G42" s="172">
        <v>1</v>
      </c>
      <c r="H42" s="172">
        <v>1</v>
      </c>
      <c r="I42" s="172">
        <v>1</v>
      </c>
      <c r="J42" s="172">
        <v>7</v>
      </c>
      <c r="K42" s="172">
        <v>6</v>
      </c>
      <c r="L42" s="172">
        <v>6</v>
      </c>
      <c r="M42" s="67"/>
    </row>
    <row r="43" spans="1:14" x14ac:dyDescent="0.25">
      <c r="A43" s="67"/>
      <c r="B43" s="174">
        <v>39</v>
      </c>
      <c r="C43" s="175" t="s">
        <v>40</v>
      </c>
      <c r="D43" s="175"/>
      <c r="E43" s="176">
        <f>SUM(E41,E42)</f>
        <v>4</v>
      </c>
      <c r="F43" s="176">
        <f t="shared" ref="F43:I43" si="5">SUM(F41,F42)</f>
        <v>2</v>
      </c>
      <c r="G43" s="176">
        <f t="shared" si="5"/>
        <v>2</v>
      </c>
      <c r="H43" s="176">
        <f t="shared" si="5"/>
        <v>2</v>
      </c>
      <c r="I43" s="176">
        <f t="shared" si="5"/>
        <v>2</v>
      </c>
      <c r="J43" s="176">
        <v>11</v>
      </c>
      <c r="K43" s="176">
        <v>9</v>
      </c>
      <c r="L43" s="176">
        <v>7</v>
      </c>
      <c r="M43" s="67"/>
    </row>
    <row r="44" spans="1:14" x14ac:dyDescent="0.25">
      <c r="A44" s="67"/>
      <c r="B44" s="163">
        <v>40</v>
      </c>
      <c r="C44" s="164" t="s">
        <v>41</v>
      </c>
      <c r="D44" s="164"/>
      <c r="E44" s="247">
        <v>4</v>
      </c>
      <c r="F44" s="172">
        <v>4</v>
      </c>
      <c r="G44" s="172">
        <v>2</v>
      </c>
      <c r="H44" s="172">
        <v>1</v>
      </c>
      <c r="I44" s="172">
        <v>3</v>
      </c>
      <c r="J44" s="172">
        <v>8</v>
      </c>
      <c r="K44" s="172">
        <v>11</v>
      </c>
      <c r="L44" s="172">
        <v>9</v>
      </c>
      <c r="M44" s="67"/>
    </row>
    <row r="45" spans="1:14" x14ac:dyDescent="0.25">
      <c r="A45" s="67"/>
      <c r="B45" s="163">
        <v>41</v>
      </c>
      <c r="C45" s="164" t="s">
        <v>42</v>
      </c>
      <c r="D45" s="164"/>
      <c r="E45" s="247">
        <v>20</v>
      </c>
      <c r="F45" s="172">
        <v>18</v>
      </c>
      <c r="G45" s="172">
        <v>18</v>
      </c>
      <c r="H45" s="172">
        <v>17</v>
      </c>
      <c r="I45" s="172">
        <v>17</v>
      </c>
      <c r="J45" s="172">
        <v>42</v>
      </c>
      <c r="K45" s="172">
        <v>48</v>
      </c>
      <c r="L45" s="172">
        <v>49</v>
      </c>
      <c r="M45" s="67"/>
    </row>
    <row r="46" spans="1:14" x14ac:dyDescent="0.25">
      <c r="A46" s="67"/>
      <c r="B46" s="174">
        <v>42</v>
      </c>
      <c r="C46" s="175" t="s">
        <v>43</v>
      </c>
      <c r="D46" s="175"/>
      <c r="E46" s="176">
        <f>SUM(E44,E45)</f>
        <v>24</v>
      </c>
      <c r="F46" s="176">
        <f t="shared" ref="F46:I46" si="6">SUM(F44,F45)</f>
        <v>22</v>
      </c>
      <c r="G46" s="176">
        <f t="shared" si="6"/>
        <v>20</v>
      </c>
      <c r="H46" s="176">
        <f t="shared" si="6"/>
        <v>18</v>
      </c>
      <c r="I46" s="176">
        <f t="shared" si="6"/>
        <v>20</v>
      </c>
      <c r="J46" s="176">
        <v>50</v>
      </c>
      <c r="K46" s="176">
        <v>59</v>
      </c>
      <c r="L46" s="176">
        <v>58</v>
      </c>
      <c r="M46" s="67"/>
    </row>
    <row r="47" spans="1:14" x14ac:dyDescent="0.25">
      <c r="A47" s="67"/>
      <c r="B47" s="163">
        <v>43</v>
      </c>
      <c r="C47" s="164" t="s">
        <v>44</v>
      </c>
      <c r="D47" s="164"/>
      <c r="E47" s="247">
        <f>SUM(E41,E44)</f>
        <v>7</v>
      </c>
      <c r="F47" s="172">
        <f t="shared" ref="F47:I48" si="7">SUM(F41,F44)</f>
        <v>5</v>
      </c>
      <c r="G47" s="172">
        <f t="shared" si="7"/>
        <v>3</v>
      </c>
      <c r="H47" s="172">
        <f t="shared" si="7"/>
        <v>2</v>
      </c>
      <c r="I47" s="172">
        <f t="shared" si="7"/>
        <v>4</v>
      </c>
      <c r="J47" s="172">
        <v>12</v>
      </c>
      <c r="K47" s="172">
        <v>14</v>
      </c>
      <c r="L47" s="172">
        <v>10</v>
      </c>
      <c r="M47" s="67"/>
    </row>
    <row r="48" spans="1:14" x14ac:dyDescent="0.25">
      <c r="A48" s="67"/>
      <c r="B48" s="163">
        <v>44</v>
      </c>
      <c r="C48" s="164" t="s">
        <v>45</v>
      </c>
      <c r="D48" s="164"/>
      <c r="E48" s="247">
        <f>SUM(E42,E45)</f>
        <v>21</v>
      </c>
      <c r="F48" s="172">
        <f t="shared" si="7"/>
        <v>19</v>
      </c>
      <c r="G48" s="172">
        <f t="shared" si="7"/>
        <v>19</v>
      </c>
      <c r="H48" s="172">
        <f t="shared" si="7"/>
        <v>18</v>
      </c>
      <c r="I48" s="172">
        <f t="shared" si="7"/>
        <v>18</v>
      </c>
      <c r="J48" s="172">
        <v>49</v>
      </c>
      <c r="K48" s="172">
        <v>54</v>
      </c>
      <c r="L48" s="172">
        <v>55</v>
      </c>
      <c r="M48" s="67"/>
    </row>
    <row r="49" spans="1:13" x14ac:dyDescent="0.25">
      <c r="A49" s="67"/>
      <c r="B49" s="174">
        <v>45</v>
      </c>
      <c r="C49" s="175" t="s">
        <v>46</v>
      </c>
      <c r="D49" s="175"/>
      <c r="E49" s="176">
        <f>SUM(E47,E48)</f>
        <v>28</v>
      </c>
      <c r="F49" s="176">
        <f t="shared" ref="F49:I49" si="8">SUM(F47,F48)</f>
        <v>24</v>
      </c>
      <c r="G49" s="176">
        <f t="shared" si="8"/>
        <v>22</v>
      </c>
      <c r="H49" s="176">
        <f t="shared" si="8"/>
        <v>20</v>
      </c>
      <c r="I49" s="176">
        <f t="shared" si="8"/>
        <v>22</v>
      </c>
      <c r="J49" s="176">
        <v>61</v>
      </c>
      <c r="K49" s="176">
        <v>68</v>
      </c>
      <c r="L49" s="176">
        <v>65</v>
      </c>
      <c r="M49" s="67"/>
    </row>
    <row r="50" spans="1:13" x14ac:dyDescent="0.25">
      <c r="A50" s="67"/>
      <c r="B50" s="163">
        <v>46</v>
      </c>
      <c r="C50" s="164" t="s">
        <v>47</v>
      </c>
      <c r="D50" s="164"/>
      <c r="E50" s="247">
        <v>1</v>
      </c>
      <c r="F50" s="172">
        <v>1</v>
      </c>
      <c r="G50" s="172">
        <v>1</v>
      </c>
      <c r="H50" s="172">
        <v>1</v>
      </c>
      <c r="I50" s="172">
        <v>1</v>
      </c>
      <c r="J50" s="183">
        <v>1</v>
      </c>
      <c r="K50" s="183">
        <v>0</v>
      </c>
      <c r="L50" s="183">
        <v>0</v>
      </c>
      <c r="M50" s="67"/>
    </row>
    <row r="51" spans="1:13" x14ac:dyDescent="0.25">
      <c r="A51" s="67"/>
      <c r="B51" s="163">
        <v>47</v>
      </c>
      <c r="C51" s="164" t="s">
        <v>48</v>
      </c>
      <c r="D51" s="164"/>
      <c r="E51" s="247">
        <v>1</v>
      </c>
      <c r="F51" s="172">
        <v>1</v>
      </c>
      <c r="G51" s="172">
        <v>1</v>
      </c>
      <c r="H51" s="172">
        <v>1</v>
      </c>
      <c r="I51" s="172">
        <v>0</v>
      </c>
      <c r="J51" s="183">
        <v>0</v>
      </c>
      <c r="K51" s="183">
        <v>1</v>
      </c>
      <c r="L51" s="183">
        <v>1</v>
      </c>
      <c r="M51" s="67"/>
    </row>
    <row r="52" spans="1:13" x14ac:dyDescent="0.25">
      <c r="A52" s="67"/>
      <c r="B52" s="174">
        <v>48</v>
      </c>
      <c r="C52" s="175" t="s">
        <v>49</v>
      </c>
      <c r="D52" s="175"/>
      <c r="E52" s="176">
        <f>SUM(E50,E51)</f>
        <v>2</v>
      </c>
      <c r="F52" s="176">
        <f t="shared" ref="F52:I52" si="9">SUM(F50,F51)</f>
        <v>2</v>
      </c>
      <c r="G52" s="176">
        <f t="shared" si="9"/>
        <v>2</v>
      </c>
      <c r="H52" s="176">
        <f t="shared" si="9"/>
        <v>2</v>
      </c>
      <c r="I52" s="176">
        <f t="shared" si="9"/>
        <v>1</v>
      </c>
      <c r="J52" s="184">
        <v>1</v>
      </c>
      <c r="K52" s="184">
        <v>1</v>
      </c>
      <c r="L52" s="184">
        <v>1</v>
      </c>
      <c r="M52" s="67"/>
    </row>
    <row r="53" spans="1:13" x14ac:dyDescent="0.25">
      <c r="A53" s="67"/>
      <c r="B53" s="163">
        <v>49</v>
      </c>
      <c r="C53" s="164" t="s">
        <v>50</v>
      </c>
      <c r="D53" s="164"/>
      <c r="E53" s="247">
        <v>2</v>
      </c>
      <c r="F53" s="172">
        <v>2</v>
      </c>
      <c r="G53" s="172">
        <v>1</v>
      </c>
      <c r="H53" s="172">
        <v>1</v>
      </c>
      <c r="I53" s="172">
        <v>2</v>
      </c>
      <c r="J53" s="165">
        <v>2</v>
      </c>
      <c r="K53" s="165">
        <v>1</v>
      </c>
      <c r="L53" s="165">
        <v>1</v>
      </c>
      <c r="M53" s="67"/>
    </row>
    <row r="54" spans="1:13" x14ac:dyDescent="0.25">
      <c r="A54" s="67"/>
      <c r="B54" s="163">
        <v>50</v>
      </c>
      <c r="C54" s="164" t="s">
        <v>51</v>
      </c>
      <c r="D54" s="164"/>
      <c r="E54" s="247">
        <v>5</v>
      </c>
      <c r="F54" s="172">
        <v>5</v>
      </c>
      <c r="G54" s="172">
        <v>4</v>
      </c>
      <c r="H54" s="172">
        <v>6</v>
      </c>
      <c r="I54" s="172">
        <v>6</v>
      </c>
      <c r="J54" s="165">
        <v>5</v>
      </c>
      <c r="K54" s="165">
        <v>6</v>
      </c>
      <c r="L54" s="165">
        <v>7</v>
      </c>
      <c r="M54" s="67"/>
    </row>
    <row r="55" spans="1:13" x14ac:dyDescent="0.25">
      <c r="A55" s="67"/>
      <c r="B55" s="174">
        <v>51</v>
      </c>
      <c r="C55" s="175" t="s">
        <v>52</v>
      </c>
      <c r="D55" s="175"/>
      <c r="E55" s="176">
        <f>E53+E54</f>
        <v>7</v>
      </c>
      <c r="F55" s="176">
        <f t="shared" ref="F55:I55" si="10">F53+F54</f>
        <v>7</v>
      </c>
      <c r="G55" s="176">
        <f t="shared" si="10"/>
        <v>5</v>
      </c>
      <c r="H55" s="176">
        <f t="shared" si="10"/>
        <v>7</v>
      </c>
      <c r="I55" s="176">
        <f t="shared" si="10"/>
        <v>8</v>
      </c>
      <c r="J55" s="177">
        <v>7</v>
      </c>
      <c r="K55" s="177">
        <v>7</v>
      </c>
      <c r="L55" s="177">
        <v>8</v>
      </c>
      <c r="M55" s="67"/>
    </row>
    <row r="56" spans="1:13" x14ac:dyDescent="0.25">
      <c r="A56" s="67"/>
      <c r="B56" s="163">
        <v>52</v>
      </c>
      <c r="C56" s="164" t="s">
        <v>741</v>
      </c>
      <c r="D56" s="164"/>
      <c r="E56" s="247">
        <f>E50+E53</f>
        <v>3</v>
      </c>
      <c r="F56" s="172">
        <f t="shared" ref="F56:H57" si="11">F50+F53</f>
        <v>3</v>
      </c>
      <c r="G56" s="172">
        <f t="shared" si="11"/>
        <v>2</v>
      </c>
      <c r="H56" s="172">
        <f t="shared" si="11"/>
        <v>2</v>
      </c>
      <c r="I56" s="172">
        <v>3</v>
      </c>
      <c r="J56" s="165">
        <v>3</v>
      </c>
      <c r="K56" s="165">
        <v>1</v>
      </c>
      <c r="L56" s="165">
        <v>1</v>
      </c>
      <c r="M56" s="67"/>
    </row>
    <row r="57" spans="1:13" x14ac:dyDescent="0.25">
      <c r="A57" s="67"/>
      <c r="B57" s="163">
        <v>53</v>
      </c>
      <c r="C57" s="164" t="s">
        <v>742</v>
      </c>
      <c r="D57" s="164"/>
      <c r="E57" s="247">
        <f>E51+E54</f>
        <v>6</v>
      </c>
      <c r="F57" s="172">
        <f t="shared" si="11"/>
        <v>6</v>
      </c>
      <c r="G57" s="172">
        <f t="shared" si="11"/>
        <v>5</v>
      </c>
      <c r="H57" s="172">
        <f t="shared" si="11"/>
        <v>7</v>
      </c>
      <c r="I57" s="172">
        <v>6</v>
      </c>
      <c r="J57" s="185">
        <v>5</v>
      </c>
      <c r="K57" s="185">
        <v>7</v>
      </c>
      <c r="L57" s="185">
        <v>8</v>
      </c>
      <c r="M57" s="67"/>
    </row>
    <row r="58" spans="1:13" x14ac:dyDescent="0.25">
      <c r="A58" s="67"/>
      <c r="B58" s="174">
        <v>54</v>
      </c>
      <c r="C58" s="175" t="s">
        <v>743</v>
      </c>
      <c r="D58" s="175"/>
      <c r="E58" s="177">
        <f>SUM(E56,E57)</f>
        <v>9</v>
      </c>
      <c r="F58" s="177">
        <f t="shared" ref="F58:I58" si="12">SUM(F56,F57)</f>
        <v>9</v>
      </c>
      <c r="G58" s="177">
        <f t="shared" si="12"/>
        <v>7</v>
      </c>
      <c r="H58" s="177">
        <f t="shared" si="12"/>
        <v>9</v>
      </c>
      <c r="I58" s="177">
        <f t="shared" si="12"/>
        <v>9</v>
      </c>
      <c r="J58" s="186">
        <v>8</v>
      </c>
      <c r="K58" s="186">
        <v>8</v>
      </c>
      <c r="L58" s="186">
        <v>9</v>
      </c>
      <c r="M58" s="67"/>
    </row>
    <row r="59" spans="1:13" x14ac:dyDescent="0.25">
      <c r="A59" s="67"/>
      <c r="B59" s="163">
        <v>55</v>
      </c>
      <c r="C59" s="164" t="s">
        <v>53</v>
      </c>
      <c r="D59" s="164"/>
      <c r="E59" s="245">
        <v>61</v>
      </c>
      <c r="F59" s="165">
        <v>57</v>
      </c>
      <c r="G59" s="187">
        <v>55</v>
      </c>
      <c r="H59" s="187">
        <v>48</v>
      </c>
      <c r="I59" s="188">
        <v>60</v>
      </c>
      <c r="J59" s="185">
        <v>175</v>
      </c>
      <c r="K59" s="185">
        <v>169</v>
      </c>
      <c r="L59" s="185">
        <v>172</v>
      </c>
      <c r="M59" s="67"/>
    </row>
    <row r="60" spans="1:13" x14ac:dyDescent="0.25">
      <c r="A60" s="67"/>
      <c r="B60" s="163">
        <v>56</v>
      </c>
      <c r="C60" s="164" t="s">
        <v>54</v>
      </c>
      <c r="D60" s="164"/>
      <c r="E60" s="245">
        <v>163</v>
      </c>
      <c r="F60" s="187">
        <v>163</v>
      </c>
      <c r="G60" s="187">
        <v>151</v>
      </c>
      <c r="H60" s="188">
        <v>134</v>
      </c>
      <c r="I60" s="188">
        <v>154</v>
      </c>
      <c r="J60" s="189">
        <v>312</v>
      </c>
      <c r="K60" s="189">
        <v>301</v>
      </c>
      <c r="L60" s="189">
        <v>313</v>
      </c>
      <c r="M60" s="67"/>
    </row>
    <row r="61" spans="1:13" x14ac:dyDescent="0.25">
      <c r="A61" s="67"/>
      <c r="B61" s="174">
        <v>57</v>
      </c>
      <c r="C61" s="175" t="s">
        <v>55</v>
      </c>
      <c r="D61" s="175"/>
      <c r="E61" s="177">
        <f>SUM(E59,E60)</f>
        <v>224</v>
      </c>
      <c r="F61" s="177">
        <f t="shared" ref="F61:I61" si="13">SUM(F59,F60)</f>
        <v>220</v>
      </c>
      <c r="G61" s="177">
        <f t="shared" si="13"/>
        <v>206</v>
      </c>
      <c r="H61" s="177">
        <f t="shared" si="13"/>
        <v>182</v>
      </c>
      <c r="I61" s="177">
        <f t="shared" si="13"/>
        <v>214</v>
      </c>
      <c r="J61" s="177">
        <v>487</v>
      </c>
      <c r="K61" s="177">
        <v>470</v>
      </c>
      <c r="L61" s="177">
        <v>485</v>
      </c>
      <c r="M61" s="67"/>
    </row>
    <row r="62" spans="1:13" x14ac:dyDescent="0.25">
      <c r="A62" s="67"/>
      <c r="B62" s="163">
        <v>58</v>
      </c>
      <c r="C62" s="183" t="s">
        <v>56</v>
      </c>
      <c r="D62" s="164"/>
      <c r="E62" s="245">
        <v>47</v>
      </c>
      <c r="F62" s="190">
        <v>46</v>
      </c>
      <c r="G62" s="190">
        <v>45</v>
      </c>
      <c r="H62" s="190">
        <v>53</v>
      </c>
      <c r="I62" s="190">
        <v>61</v>
      </c>
      <c r="J62" s="185">
        <v>123</v>
      </c>
      <c r="K62" s="185">
        <v>126</v>
      </c>
      <c r="L62" s="185">
        <v>131</v>
      </c>
      <c r="M62" s="67"/>
    </row>
    <row r="63" spans="1:13" x14ac:dyDescent="0.25">
      <c r="A63" s="67"/>
      <c r="B63" s="163">
        <v>59</v>
      </c>
      <c r="C63" s="183" t="s">
        <v>57</v>
      </c>
      <c r="D63" s="164"/>
      <c r="E63" s="245">
        <v>126</v>
      </c>
      <c r="F63" s="165">
        <v>133</v>
      </c>
      <c r="G63" s="191">
        <v>131</v>
      </c>
      <c r="H63" s="165">
        <v>118</v>
      </c>
      <c r="I63" s="165">
        <v>135</v>
      </c>
      <c r="J63" s="183">
        <v>269</v>
      </c>
      <c r="K63" s="183">
        <v>297</v>
      </c>
      <c r="L63" s="183">
        <v>306</v>
      </c>
      <c r="M63" s="67"/>
    </row>
    <row r="64" spans="1:13" x14ac:dyDescent="0.25">
      <c r="A64" s="67"/>
      <c r="B64" s="174">
        <v>60</v>
      </c>
      <c r="C64" s="184" t="s">
        <v>58</v>
      </c>
      <c r="D64" s="175"/>
      <c r="E64" s="177">
        <f>SUM(E62,E63)</f>
        <v>173</v>
      </c>
      <c r="F64" s="177">
        <f t="shared" ref="F64:I64" si="14">SUM(F62,F63)</f>
        <v>179</v>
      </c>
      <c r="G64" s="177">
        <f t="shared" si="14"/>
        <v>176</v>
      </c>
      <c r="H64" s="177">
        <f t="shared" si="14"/>
        <v>171</v>
      </c>
      <c r="I64" s="177">
        <f t="shared" si="14"/>
        <v>196</v>
      </c>
      <c r="J64" s="184">
        <v>392</v>
      </c>
      <c r="K64" s="184">
        <v>423</v>
      </c>
      <c r="L64" s="184">
        <v>437</v>
      </c>
      <c r="M64" s="67"/>
    </row>
    <row r="65" spans="1:13" x14ac:dyDescent="0.25">
      <c r="A65" s="67"/>
      <c r="B65" s="163">
        <v>61</v>
      </c>
      <c r="C65" s="183" t="s">
        <v>59</v>
      </c>
      <c r="D65" s="164"/>
      <c r="E65" s="245">
        <v>108</v>
      </c>
      <c r="F65" s="165">
        <v>103</v>
      </c>
      <c r="G65" s="165">
        <v>100</v>
      </c>
      <c r="H65" s="165">
        <v>101</v>
      </c>
      <c r="I65" s="165">
        <v>121</v>
      </c>
      <c r="J65" s="183">
        <v>298</v>
      </c>
      <c r="K65" s="183">
        <v>295</v>
      </c>
      <c r="L65" s="183">
        <v>303</v>
      </c>
      <c r="M65" s="67"/>
    </row>
    <row r="66" spans="1:13" x14ac:dyDescent="0.25">
      <c r="A66" s="67"/>
      <c r="B66" s="163">
        <v>62</v>
      </c>
      <c r="C66" s="183" t="s">
        <v>60</v>
      </c>
      <c r="D66" s="164"/>
      <c r="E66" s="245">
        <v>289</v>
      </c>
      <c r="F66" s="165">
        <v>296</v>
      </c>
      <c r="G66" s="165">
        <v>282</v>
      </c>
      <c r="H66" s="165">
        <v>252</v>
      </c>
      <c r="I66" s="165">
        <v>289</v>
      </c>
      <c r="J66" s="183">
        <v>581</v>
      </c>
      <c r="K66" s="183">
        <v>598</v>
      </c>
      <c r="L66" s="183">
        <v>619</v>
      </c>
      <c r="M66" s="67"/>
    </row>
    <row r="67" spans="1:13" x14ac:dyDescent="0.25">
      <c r="A67" s="67"/>
      <c r="B67" s="174">
        <v>63</v>
      </c>
      <c r="C67" s="184" t="s">
        <v>61</v>
      </c>
      <c r="D67" s="175"/>
      <c r="E67" s="177">
        <f>SUM(E65,E66)</f>
        <v>397</v>
      </c>
      <c r="F67" s="177">
        <f t="shared" ref="F67:I67" si="15">SUM(F65,F66)</f>
        <v>399</v>
      </c>
      <c r="G67" s="177">
        <f t="shared" si="15"/>
        <v>382</v>
      </c>
      <c r="H67" s="177">
        <f t="shared" si="15"/>
        <v>353</v>
      </c>
      <c r="I67" s="177">
        <f t="shared" si="15"/>
        <v>410</v>
      </c>
      <c r="J67" s="177">
        <v>879</v>
      </c>
      <c r="K67" s="177">
        <v>893</v>
      </c>
      <c r="L67" s="177">
        <v>922</v>
      </c>
      <c r="M67" s="67"/>
    </row>
    <row r="68" spans="1:13" ht="18" x14ac:dyDescent="0.25">
      <c r="A68" s="67"/>
      <c r="B68" s="163">
        <v>64</v>
      </c>
      <c r="C68" s="164" t="s">
        <v>744</v>
      </c>
      <c r="D68" s="164"/>
      <c r="E68" s="245">
        <v>93</v>
      </c>
      <c r="F68" s="165">
        <v>90</v>
      </c>
      <c r="G68" s="165">
        <v>84</v>
      </c>
      <c r="H68" s="165">
        <v>82</v>
      </c>
      <c r="I68" s="165">
        <v>91</v>
      </c>
      <c r="J68" s="165">
        <v>701</v>
      </c>
      <c r="K68" s="165">
        <v>732</v>
      </c>
      <c r="L68" s="165">
        <v>774</v>
      </c>
      <c r="M68" s="67"/>
    </row>
    <row r="69" spans="1:13" ht="18" x14ac:dyDescent="0.25">
      <c r="A69" s="67"/>
      <c r="B69" s="163">
        <v>65</v>
      </c>
      <c r="C69" s="164" t="s">
        <v>234</v>
      </c>
      <c r="D69" s="164"/>
      <c r="E69" s="245">
        <v>244</v>
      </c>
      <c r="F69" s="165">
        <v>245</v>
      </c>
      <c r="G69" s="192">
        <v>229</v>
      </c>
      <c r="H69" s="190">
        <v>212</v>
      </c>
      <c r="I69" s="190">
        <v>222</v>
      </c>
      <c r="J69" s="173" t="s">
        <v>8</v>
      </c>
      <c r="K69" s="173" t="s">
        <v>8</v>
      </c>
      <c r="L69" s="173" t="s">
        <v>8</v>
      </c>
      <c r="M69" s="67"/>
    </row>
    <row r="70" spans="1:13" ht="18" x14ac:dyDescent="0.25">
      <c r="A70" s="67"/>
      <c r="B70" s="174">
        <v>66</v>
      </c>
      <c r="C70" s="175" t="s">
        <v>235</v>
      </c>
      <c r="D70" s="175"/>
      <c r="E70" s="177">
        <f>SUM(E68,E69)</f>
        <v>337</v>
      </c>
      <c r="F70" s="177">
        <f t="shared" ref="F70:I70" si="16">SUM(F68,F69)</f>
        <v>335</v>
      </c>
      <c r="G70" s="177">
        <f t="shared" si="16"/>
        <v>313</v>
      </c>
      <c r="H70" s="177">
        <f t="shared" si="16"/>
        <v>294</v>
      </c>
      <c r="I70" s="177">
        <f t="shared" si="16"/>
        <v>313</v>
      </c>
      <c r="J70" s="177">
        <v>701</v>
      </c>
      <c r="K70" s="177">
        <v>732</v>
      </c>
      <c r="L70" s="177">
        <v>774</v>
      </c>
      <c r="M70" s="67"/>
    </row>
    <row r="71" spans="1:13" x14ac:dyDescent="0.25">
      <c r="A71" s="67"/>
      <c r="B71" s="163">
        <v>67</v>
      </c>
      <c r="C71" s="164" t="s">
        <v>62</v>
      </c>
      <c r="D71" s="164"/>
      <c r="E71" s="249">
        <v>0.86</v>
      </c>
      <c r="F71" s="193">
        <v>0.87</v>
      </c>
      <c r="G71" s="194">
        <v>0.84</v>
      </c>
      <c r="H71" s="194">
        <v>0.81</v>
      </c>
      <c r="I71" s="194">
        <v>0.75</v>
      </c>
      <c r="J71" s="173" t="s">
        <v>8</v>
      </c>
      <c r="K71" s="173" t="s">
        <v>8</v>
      </c>
      <c r="L71" s="173" t="s">
        <v>8</v>
      </c>
      <c r="M71" s="67"/>
    </row>
    <row r="72" spans="1:13" x14ac:dyDescent="0.25">
      <c r="A72" s="67"/>
      <c r="B72" s="163">
        <v>68</v>
      </c>
      <c r="C72" s="164" t="s">
        <v>63</v>
      </c>
      <c r="D72" s="164"/>
      <c r="E72" s="249">
        <v>0.84</v>
      </c>
      <c r="F72" s="193">
        <v>0.83</v>
      </c>
      <c r="G72" s="194">
        <v>0.81</v>
      </c>
      <c r="H72" s="194">
        <v>0.84</v>
      </c>
      <c r="I72" s="194">
        <v>0.77</v>
      </c>
      <c r="J72" s="173" t="s">
        <v>8</v>
      </c>
      <c r="K72" s="173" t="s">
        <v>8</v>
      </c>
      <c r="L72" s="173" t="s">
        <v>8</v>
      </c>
      <c r="M72" s="67"/>
    </row>
    <row r="73" spans="1:13" x14ac:dyDescent="0.25">
      <c r="A73" s="67"/>
      <c r="B73" s="174">
        <v>69</v>
      </c>
      <c r="C73" s="175" t="s">
        <v>64</v>
      </c>
      <c r="D73" s="175"/>
      <c r="E73" s="195">
        <v>0.85</v>
      </c>
      <c r="F73" s="196">
        <v>0.84</v>
      </c>
      <c r="G73" s="197">
        <v>0.82</v>
      </c>
      <c r="H73" s="197">
        <v>0.83</v>
      </c>
      <c r="I73" s="197">
        <v>0.76</v>
      </c>
      <c r="J73" s="197">
        <v>0.79</v>
      </c>
      <c r="K73" s="197">
        <v>0.81</v>
      </c>
      <c r="L73" s="197">
        <v>0.75</v>
      </c>
      <c r="M73" s="67"/>
    </row>
    <row r="74" spans="1:13" x14ac:dyDescent="0.25">
      <c r="A74" s="67"/>
      <c r="B74" s="163">
        <v>70</v>
      </c>
      <c r="C74" s="164" t="s">
        <v>65</v>
      </c>
      <c r="D74" s="164"/>
      <c r="E74" s="245">
        <v>10</v>
      </c>
      <c r="F74" s="198">
        <v>10</v>
      </c>
      <c r="G74" s="190">
        <v>9</v>
      </c>
      <c r="H74" s="190">
        <v>9</v>
      </c>
      <c r="I74" s="190">
        <v>9</v>
      </c>
      <c r="J74" s="173" t="s">
        <v>8</v>
      </c>
      <c r="K74" s="173" t="s">
        <v>8</v>
      </c>
      <c r="L74" s="173" t="s">
        <v>8</v>
      </c>
      <c r="M74" s="67"/>
    </row>
    <row r="75" spans="1:13" x14ac:dyDescent="0.25">
      <c r="A75" s="67"/>
      <c r="B75" s="163">
        <v>71</v>
      </c>
      <c r="C75" s="164" t="s">
        <v>66</v>
      </c>
      <c r="D75" s="164"/>
      <c r="E75" s="245">
        <v>7</v>
      </c>
      <c r="F75" s="198">
        <v>8</v>
      </c>
      <c r="G75" s="190">
        <v>5</v>
      </c>
      <c r="H75" s="190">
        <v>5</v>
      </c>
      <c r="I75" s="190">
        <v>6</v>
      </c>
      <c r="J75" s="173" t="s">
        <v>8</v>
      </c>
      <c r="K75" s="173" t="s">
        <v>8</v>
      </c>
      <c r="L75" s="173" t="s">
        <v>8</v>
      </c>
      <c r="M75" s="67"/>
    </row>
    <row r="76" spans="1:13" x14ac:dyDescent="0.25">
      <c r="A76" s="67"/>
      <c r="B76" s="174">
        <v>72</v>
      </c>
      <c r="C76" s="175" t="s">
        <v>67</v>
      </c>
      <c r="D76" s="175"/>
      <c r="E76" s="177">
        <f>SUM(E74,E75)</f>
        <v>17</v>
      </c>
      <c r="F76" s="177">
        <f t="shared" ref="F76:I76" si="17">SUM(F74,F75)</f>
        <v>18</v>
      </c>
      <c r="G76" s="177">
        <f t="shared" si="17"/>
        <v>14</v>
      </c>
      <c r="H76" s="177">
        <f t="shared" si="17"/>
        <v>14</v>
      </c>
      <c r="I76" s="177">
        <f t="shared" si="17"/>
        <v>15</v>
      </c>
      <c r="J76" s="177">
        <v>49</v>
      </c>
      <c r="K76" s="177">
        <v>27</v>
      </c>
      <c r="L76" s="177">
        <v>41</v>
      </c>
      <c r="M76" s="67"/>
    </row>
    <row r="77" spans="1:13" x14ac:dyDescent="0.25">
      <c r="A77" s="67"/>
      <c r="B77" s="163">
        <v>73</v>
      </c>
      <c r="C77" s="164" t="s">
        <v>68</v>
      </c>
      <c r="D77" s="164"/>
      <c r="E77" s="245">
        <v>71</v>
      </c>
      <c r="F77" s="198">
        <v>67</v>
      </c>
      <c r="G77" s="190">
        <v>66</v>
      </c>
      <c r="H77" s="190">
        <v>72</v>
      </c>
      <c r="I77" s="190">
        <v>93</v>
      </c>
      <c r="J77" s="173" t="s">
        <v>8</v>
      </c>
      <c r="K77" s="173" t="s">
        <v>8</v>
      </c>
      <c r="L77" s="173" t="s">
        <v>8</v>
      </c>
      <c r="M77" s="67"/>
    </row>
    <row r="78" spans="1:13" x14ac:dyDescent="0.25">
      <c r="A78" s="67"/>
      <c r="B78" s="163">
        <v>74</v>
      </c>
      <c r="C78" s="164" t="s">
        <v>69</v>
      </c>
      <c r="D78" s="164"/>
      <c r="E78" s="245">
        <v>162</v>
      </c>
      <c r="F78" s="198">
        <v>174</v>
      </c>
      <c r="G78" s="190">
        <v>177</v>
      </c>
      <c r="H78" s="190">
        <v>160</v>
      </c>
      <c r="I78" s="190">
        <v>192</v>
      </c>
      <c r="J78" s="173" t="s">
        <v>8</v>
      </c>
      <c r="K78" s="173" t="s">
        <v>8</v>
      </c>
      <c r="L78" s="173" t="s">
        <v>8</v>
      </c>
      <c r="M78" s="67"/>
    </row>
    <row r="79" spans="1:13" x14ac:dyDescent="0.25">
      <c r="A79" s="67"/>
      <c r="B79" s="174">
        <v>75</v>
      </c>
      <c r="C79" s="175" t="s">
        <v>70</v>
      </c>
      <c r="D79" s="175"/>
      <c r="E79" s="177">
        <f>SUM(E77,E78)</f>
        <v>233</v>
      </c>
      <c r="F79" s="177">
        <f t="shared" ref="F79:I79" si="18">SUM(F77,F78)</f>
        <v>241</v>
      </c>
      <c r="G79" s="177">
        <f t="shared" si="18"/>
        <v>243</v>
      </c>
      <c r="H79" s="177">
        <f t="shared" si="18"/>
        <v>232</v>
      </c>
      <c r="I79" s="177">
        <f t="shared" si="18"/>
        <v>285</v>
      </c>
      <c r="J79" s="177">
        <v>587</v>
      </c>
      <c r="K79" s="177">
        <v>621</v>
      </c>
      <c r="L79" s="177">
        <v>658</v>
      </c>
      <c r="M79" s="67"/>
    </row>
    <row r="80" spans="1:13" x14ac:dyDescent="0.25">
      <c r="A80" s="67"/>
      <c r="B80" s="163">
        <v>76</v>
      </c>
      <c r="C80" s="164" t="s">
        <v>71</v>
      </c>
      <c r="D80" s="164"/>
      <c r="E80" s="245">
        <v>25</v>
      </c>
      <c r="F80" s="198">
        <v>23</v>
      </c>
      <c r="G80" s="190">
        <v>24</v>
      </c>
      <c r="H80" s="190">
        <v>18</v>
      </c>
      <c r="I80" s="190">
        <v>17</v>
      </c>
      <c r="J80" s="173" t="s">
        <v>8</v>
      </c>
      <c r="K80" s="173" t="s">
        <v>8</v>
      </c>
      <c r="L80" s="173" t="s">
        <v>8</v>
      </c>
      <c r="M80" s="67"/>
    </row>
    <row r="81" spans="1:13" x14ac:dyDescent="0.25">
      <c r="A81" s="67"/>
      <c r="B81" s="163">
        <v>77</v>
      </c>
      <c r="C81" s="164" t="s">
        <v>72</v>
      </c>
      <c r="D81" s="164"/>
      <c r="E81" s="245">
        <v>110</v>
      </c>
      <c r="F81" s="198">
        <v>106</v>
      </c>
      <c r="G81" s="190">
        <v>94</v>
      </c>
      <c r="H81" s="190">
        <v>83</v>
      </c>
      <c r="I81" s="190">
        <v>88</v>
      </c>
      <c r="J81" s="173" t="s">
        <v>8</v>
      </c>
      <c r="K81" s="173" t="s">
        <v>8</v>
      </c>
      <c r="L81" s="173" t="s">
        <v>8</v>
      </c>
      <c r="M81" s="67"/>
    </row>
    <row r="82" spans="1:13" x14ac:dyDescent="0.25">
      <c r="A82" s="67"/>
      <c r="B82" s="174">
        <v>78</v>
      </c>
      <c r="C82" s="175" t="s">
        <v>73</v>
      </c>
      <c r="D82" s="175"/>
      <c r="E82" s="177">
        <f>SUM(E80,E81)</f>
        <v>135</v>
      </c>
      <c r="F82" s="177">
        <f>SUM(F80,F81)</f>
        <v>129</v>
      </c>
      <c r="G82" s="177">
        <f t="shared" ref="G82:I82" si="19">SUM(G80,G81)</f>
        <v>118</v>
      </c>
      <c r="H82" s="177">
        <f t="shared" si="19"/>
        <v>101</v>
      </c>
      <c r="I82" s="177">
        <f t="shared" si="19"/>
        <v>105</v>
      </c>
      <c r="J82" s="177">
        <v>286</v>
      </c>
      <c r="K82" s="177">
        <v>306</v>
      </c>
      <c r="L82" s="177">
        <v>302</v>
      </c>
      <c r="M82" s="67"/>
    </row>
    <row r="83" spans="1:13" x14ac:dyDescent="0.25">
      <c r="A83" s="67"/>
      <c r="B83" s="163">
        <v>79</v>
      </c>
      <c r="C83" s="164" t="s">
        <v>74</v>
      </c>
      <c r="D83" s="164"/>
      <c r="E83" s="245">
        <v>2</v>
      </c>
      <c r="F83" s="198">
        <v>3</v>
      </c>
      <c r="G83" s="190">
        <v>1</v>
      </c>
      <c r="H83" s="190">
        <v>2</v>
      </c>
      <c r="I83" s="190">
        <v>2</v>
      </c>
      <c r="J83" s="173" t="s">
        <v>8</v>
      </c>
      <c r="K83" s="173" t="s">
        <v>8</v>
      </c>
      <c r="L83" s="173" t="s">
        <v>8</v>
      </c>
      <c r="M83" s="67"/>
    </row>
    <row r="84" spans="1:13" x14ac:dyDescent="0.25">
      <c r="A84" s="67"/>
      <c r="B84" s="163">
        <v>80</v>
      </c>
      <c r="C84" s="164" t="s">
        <v>75</v>
      </c>
      <c r="D84" s="164"/>
      <c r="E84" s="245">
        <v>10</v>
      </c>
      <c r="F84" s="198">
        <v>8</v>
      </c>
      <c r="G84" s="190">
        <v>6</v>
      </c>
      <c r="H84" s="190">
        <v>4</v>
      </c>
      <c r="I84" s="190">
        <v>3</v>
      </c>
      <c r="J84" s="173" t="s">
        <v>8</v>
      </c>
      <c r="K84" s="173" t="s">
        <v>8</v>
      </c>
      <c r="L84" s="173" t="s">
        <v>8</v>
      </c>
      <c r="M84" s="67"/>
    </row>
    <row r="85" spans="1:13" x14ac:dyDescent="0.25">
      <c r="A85" s="67"/>
      <c r="B85" s="174">
        <v>81</v>
      </c>
      <c r="C85" s="175" t="s">
        <v>76</v>
      </c>
      <c r="D85" s="175"/>
      <c r="E85" s="177">
        <f>SUM(E83,E84)</f>
        <v>12</v>
      </c>
      <c r="F85" s="177">
        <f t="shared" ref="F85:I85" si="20">SUM(F83,F84)</f>
        <v>11</v>
      </c>
      <c r="G85" s="177">
        <f t="shared" si="20"/>
        <v>7</v>
      </c>
      <c r="H85" s="177">
        <f t="shared" si="20"/>
        <v>6</v>
      </c>
      <c r="I85" s="177">
        <f t="shared" si="20"/>
        <v>5</v>
      </c>
      <c r="J85" s="177">
        <v>29</v>
      </c>
      <c r="K85" s="177">
        <v>36</v>
      </c>
      <c r="L85" s="177">
        <v>29</v>
      </c>
      <c r="M85" s="67"/>
    </row>
    <row r="86" spans="1:13" x14ac:dyDescent="0.25">
      <c r="A86" s="67"/>
      <c r="B86" s="163">
        <v>82</v>
      </c>
      <c r="C86" s="164" t="s">
        <v>77</v>
      </c>
      <c r="D86" s="164"/>
      <c r="E86" s="245">
        <v>108</v>
      </c>
      <c r="F86" s="165">
        <v>80</v>
      </c>
      <c r="G86" s="165">
        <v>100</v>
      </c>
      <c r="H86" s="165">
        <v>101</v>
      </c>
      <c r="I86" s="165">
        <v>121</v>
      </c>
      <c r="J86" s="173" t="s">
        <v>8</v>
      </c>
      <c r="K86" s="173" t="s">
        <v>8</v>
      </c>
      <c r="L86" s="173" t="s">
        <v>8</v>
      </c>
      <c r="M86" s="67"/>
    </row>
    <row r="87" spans="1:13" x14ac:dyDescent="0.25">
      <c r="A87" s="67"/>
      <c r="B87" s="163">
        <v>83</v>
      </c>
      <c r="C87" s="164" t="s">
        <v>78</v>
      </c>
      <c r="D87" s="164"/>
      <c r="E87" s="245">
        <v>289</v>
      </c>
      <c r="F87" s="165">
        <v>296</v>
      </c>
      <c r="G87" s="165">
        <v>282</v>
      </c>
      <c r="H87" s="165">
        <v>252</v>
      </c>
      <c r="I87" s="165">
        <v>289</v>
      </c>
      <c r="J87" s="173" t="s">
        <v>8</v>
      </c>
      <c r="K87" s="173" t="s">
        <v>8</v>
      </c>
      <c r="L87" s="173" t="s">
        <v>8</v>
      </c>
      <c r="M87" s="67"/>
    </row>
    <row r="88" spans="1:13" x14ac:dyDescent="0.25">
      <c r="A88" s="67"/>
      <c r="B88" s="174">
        <v>84</v>
      </c>
      <c r="C88" s="175" t="s">
        <v>79</v>
      </c>
      <c r="D88" s="175"/>
      <c r="E88" s="177">
        <f>SUM(E76,E79,E82,E85)</f>
        <v>397</v>
      </c>
      <c r="F88" s="177">
        <f>SUM(F76,F79,F82,F85)</f>
        <v>399</v>
      </c>
      <c r="G88" s="177">
        <f t="shared" ref="G88:L88" si="21">SUM(G76,G79,G82,G85)</f>
        <v>382</v>
      </c>
      <c r="H88" s="177">
        <f t="shared" si="21"/>
        <v>353</v>
      </c>
      <c r="I88" s="177">
        <f t="shared" si="21"/>
        <v>410</v>
      </c>
      <c r="J88" s="177">
        <f t="shared" si="21"/>
        <v>951</v>
      </c>
      <c r="K88" s="177">
        <f t="shared" si="21"/>
        <v>990</v>
      </c>
      <c r="L88" s="177">
        <f t="shared" si="21"/>
        <v>1030</v>
      </c>
      <c r="M88" s="67"/>
    </row>
    <row r="89" spans="1:13" x14ac:dyDescent="0.25">
      <c r="A89" s="67"/>
      <c r="B89" s="163">
        <v>85</v>
      </c>
      <c r="C89" s="164" t="s">
        <v>80</v>
      </c>
      <c r="D89" s="164"/>
      <c r="E89" s="245">
        <v>14</v>
      </c>
      <c r="F89" s="198">
        <v>14</v>
      </c>
      <c r="G89" s="190">
        <v>17</v>
      </c>
      <c r="H89" s="190">
        <v>5</v>
      </c>
      <c r="I89" s="190">
        <v>4</v>
      </c>
      <c r="J89" s="173" t="s">
        <v>8</v>
      </c>
      <c r="K89" s="173" t="s">
        <v>8</v>
      </c>
      <c r="L89" s="173" t="s">
        <v>8</v>
      </c>
      <c r="M89" s="67"/>
    </row>
    <row r="90" spans="1:13" x14ac:dyDescent="0.25">
      <c r="A90" s="67"/>
      <c r="B90" s="163">
        <v>86</v>
      </c>
      <c r="C90" s="164" t="s">
        <v>81</v>
      </c>
      <c r="D90" s="164"/>
      <c r="E90" s="245">
        <v>19</v>
      </c>
      <c r="F90" s="198">
        <v>33</v>
      </c>
      <c r="G90" s="190">
        <v>46</v>
      </c>
      <c r="H90" s="190">
        <v>13</v>
      </c>
      <c r="I90" s="190">
        <v>7</v>
      </c>
      <c r="J90" s="173" t="s">
        <v>8</v>
      </c>
      <c r="K90" s="173" t="s">
        <v>8</v>
      </c>
      <c r="L90" s="173" t="s">
        <v>8</v>
      </c>
      <c r="M90" s="67"/>
    </row>
    <row r="91" spans="1:13" x14ac:dyDescent="0.25">
      <c r="A91" s="67"/>
      <c r="B91" s="174">
        <v>87</v>
      </c>
      <c r="C91" s="175" t="s">
        <v>82</v>
      </c>
      <c r="D91" s="175"/>
      <c r="E91" s="177">
        <f>SUM(E89,E90)</f>
        <v>33</v>
      </c>
      <c r="F91" s="177">
        <f t="shared" ref="F91:I91" si="22">SUM(F89,F90)</f>
        <v>47</v>
      </c>
      <c r="G91" s="177">
        <f t="shared" si="22"/>
        <v>63</v>
      </c>
      <c r="H91" s="177">
        <f t="shared" si="22"/>
        <v>18</v>
      </c>
      <c r="I91" s="177">
        <f t="shared" si="22"/>
        <v>11</v>
      </c>
      <c r="J91" s="177" t="s">
        <v>8</v>
      </c>
      <c r="K91" s="177" t="s">
        <v>8</v>
      </c>
      <c r="L91" s="177" t="s">
        <v>8</v>
      </c>
      <c r="M91" s="67"/>
    </row>
    <row r="92" spans="1:13" x14ac:dyDescent="0.25">
      <c r="A92" s="67"/>
      <c r="B92" s="163">
        <v>88</v>
      </c>
      <c r="C92" s="164" t="s">
        <v>83</v>
      </c>
      <c r="D92" s="164"/>
      <c r="E92" s="245">
        <v>5</v>
      </c>
      <c r="F92" s="198">
        <v>9</v>
      </c>
      <c r="G92" s="190">
        <v>13</v>
      </c>
      <c r="H92" s="190">
        <v>8</v>
      </c>
      <c r="I92" s="190">
        <v>8</v>
      </c>
      <c r="J92" s="173" t="s">
        <v>8</v>
      </c>
      <c r="K92" s="173" t="s">
        <v>8</v>
      </c>
      <c r="L92" s="173" t="s">
        <v>8</v>
      </c>
      <c r="M92" s="67"/>
    </row>
    <row r="93" spans="1:13" x14ac:dyDescent="0.25">
      <c r="A93" s="67"/>
      <c r="B93" s="163">
        <v>89</v>
      </c>
      <c r="C93" s="164" t="s">
        <v>84</v>
      </c>
      <c r="D93" s="164"/>
      <c r="E93" s="245">
        <v>18</v>
      </c>
      <c r="F93" s="198">
        <v>17</v>
      </c>
      <c r="G93" s="190">
        <v>11</v>
      </c>
      <c r="H93" s="190">
        <v>10</v>
      </c>
      <c r="I93" s="190">
        <v>9</v>
      </c>
      <c r="J93" s="173" t="s">
        <v>8</v>
      </c>
      <c r="K93" s="173" t="s">
        <v>8</v>
      </c>
      <c r="L93" s="173" t="s">
        <v>8</v>
      </c>
      <c r="M93" s="67"/>
    </row>
    <row r="94" spans="1:13" x14ac:dyDescent="0.25">
      <c r="A94" s="67"/>
      <c r="B94" s="174">
        <v>90</v>
      </c>
      <c r="C94" s="175" t="s">
        <v>85</v>
      </c>
      <c r="D94" s="175"/>
      <c r="E94" s="177">
        <f>SUM(E92,E93)</f>
        <v>23</v>
      </c>
      <c r="F94" s="177">
        <f t="shared" ref="F94:I94" si="23">SUM(F92,F93)</f>
        <v>26</v>
      </c>
      <c r="G94" s="177">
        <f t="shared" si="23"/>
        <v>24</v>
      </c>
      <c r="H94" s="177">
        <f t="shared" si="23"/>
        <v>18</v>
      </c>
      <c r="I94" s="177">
        <f t="shared" si="23"/>
        <v>17</v>
      </c>
      <c r="J94" s="177" t="s">
        <v>8</v>
      </c>
      <c r="K94" s="177" t="s">
        <v>8</v>
      </c>
      <c r="L94" s="177" t="s">
        <v>8</v>
      </c>
      <c r="M94" s="67"/>
    </row>
    <row r="95" spans="1:13" x14ac:dyDescent="0.25">
      <c r="A95" s="67"/>
      <c r="B95" s="163">
        <v>91</v>
      </c>
      <c r="C95" s="164" t="s">
        <v>86</v>
      </c>
      <c r="D95" s="164"/>
      <c r="E95" s="245">
        <v>4</v>
      </c>
      <c r="F95" s="198">
        <v>2</v>
      </c>
      <c r="G95" s="190">
        <v>3</v>
      </c>
      <c r="H95" s="190">
        <v>17</v>
      </c>
      <c r="I95" s="190">
        <v>170</v>
      </c>
      <c r="J95" s="173" t="s">
        <v>8</v>
      </c>
      <c r="K95" s="173" t="s">
        <v>8</v>
      </c>
      <c r="L95" s="173" t="s">
        <v>8</v>
      </c>
      <c r="M95" s="67"/>
    </row>
    <row r="96" spans="1:13" x14ac:dyDescent="0.25">
      <c r="A96" s="67"/>
      <c r="B96" s="163">
        <v>92</v>
      </c>
      <c r="C96" s="164" t="s">
        <v>87</v>
      </c>
      <c r="D96" s="164"/>
      <c r="E96" s="245">
        <v>7</v>
      </c>
      <c r="F96" s="198">
        <v>1</v>
      </c>
      <c r="G96" s="190">
        <v>5</v>
      </c>
      <c r="H96" s="190">
        <v>34</v>
      </c>
      <c r="I96" s="190">
        <v>290</v>
      </c>
      <c r="J96" s="173" t="s">
        <v>8</v>
      </c>
      <c r="K96" s="173" t="s">
        <v>8</v>
      </c>
      <c r="L96" s="173" t="s">
        <v>8</v>
      </c>
      <c r="M96" s="67"/>
    </row>
    <row r="97" spans="1:13" x14ac:dyDescent="0.25">
      <c r="A97" s="67"/>
      <c r="B97" s="174">
        <v>93</v>
      </c>
      <c r="C97" s="175" t="s">
        <v>88</v>
      </c>
      <c r="D97" s="175"/>
      <c r="E97" s="177">
        <f>SUM(E95,E96)</f>
        <v>11</v>
      </c>
      <c r="F97" s="177">
        <f t="shared" ref="F97:I97" si="24">SUM(F95,F96)</f>
        <v>3</v>
      </c>
      <c r="G97" s="177">
        <f t="shared" si="24"/>
        <v>8</v>
      </c>
      <c r="H97" s="177">
        <f t="shared" si="24"/>
        <v>51</v>
      </c>
      <c r="I97" s="177">
        <f t="shared" si="24"/>
        <v>460</v>
      </c>
      <c r="J97" s="177" t="s">
        <v>8</v>
      </c>
      <c r="K97" s="177" t="s">
        <v>8</v>
      </c>
      <c r="L97" s="177" t="s">
        <v>8</v>
      </c>
      <c r="M97" s="67"/>
    </row>
    <row r="98" spans="1:13" ht="18" x14ac:dyDescent="0.25">
      <c r="A98" s="67"/>
      <c r="B98" s="163">
        <v>94</v>
      </c>
      <c r="C98" s="164" t="s">
        <v>236</v>
      </c>
      <c r="D98" s="199"/>
      <c r="E98" s="250">
        <v>5.7200000000000001E-2</v>
      </c>
      <c r="F98" s="199">
        <v>6.6199999999999995E-2</v>
      </c>
      <c r="G98" s="199">
        <v>6.3799999999999996E-2</v>
      </c>
      <c r="H98" s="199">
        <v>4.7699999999999999E-2</v>
      </c>
      <c r="I98" s="199">
        <v>2.6200000000000001E-2</v>
      </c>
      <c r="J98" s="173" t="s">
        <v>8</v>
      </c>
      <c r="K98" s="173" t="s">
        <v>8</v>
      </c>
      <c r="L98" s="173" t="s">
        <v>8</v>
      </c>
      <c r="M98" s="67"/>
    </row>
    <row r="99" spans="1:13" ht="18" x14ac:dyDescent="0.25">
      <c r="A99" s="67"/>
      <c r="B99" s="163">
        <v>95</v>
      </c>
      <c r="C99" s="164" t="s">
        <v>237</v>
      </c>
      <c r="D99" s="164"/>
      <c r="E99" s="250">
        <v>2.7400000000000001E-2</v>
      </c>
      <c r="F99" s="199">
        <v>7.6E-3</v>
      </c>
      <c r="G99" s="199">
        <v>2.1299999999999999E-2</v>
      </c>
      <c r="H99" s="199">
        <v>0.1353</v>
      </c>
      <c r="I99" s="199">
        <v>0.7077</v>
      </c>
      <c r="J99" s="173" t="s">
        <v>8</v>
      </c>
      <c r="K99" s="173" t="s">
        <v>8</v>
      </c>
      <c r="L99" s="173" t="s">
        <v>8</v>
      </c>
      <c r="M99" s="67"/>
    </row>
    <row r="100" spans="1:13" x14ac:dyDescent="0.25">
      <c r="A100" s="67"/>
      <c r="B100" s="168"/>
      <c r="C100" s="169" t="s">
        <v>745</v>
      </c>
      <c r="D100" s="199"/>
      <c r="E100" s="246"/>
      <c r="F100" s="164"/>
      <c r="G100" s="164"/>
      <c r="H100" s="164"/>
      <c r="I100" s="164"/>
      <c r="J100" s="164"/>
      <c r="K100" s="164"/>
      <c r="L100" s="164"/>
      <c r="M100" s="67"/>
    </row>
    <row r="101" spans="1:13" x14ac:dyDescent="0.25">
      <c r="A101" s="67"/>
      <c r="B101" s="168"/>
      <c r="C101" s="169" t="s">
        <v>89</v>
      </c>
      <c r="D101" s="164"/>
      <c r="E101" s="246"/>
      <c r="F101" s="164"/>
      <c r="G101" s="164"/>
      <c r="H101" s="164"/>
      <c r="I101" s="164"/>
      <c r="J101" s="164"/>
      <c r="K101" s="164"/>
      <c r="L101" s="164"/>
      <c r="M101" s="67"/>
    </row>
    <row r="102" spans="1:13" s="4" customFormat="1" x14ac:dyDescent="0.25">
      <c r="A102" s="63"/>
      <c r="B102" s="170"/>
      <c r="C102" s="170" t="s">
        <v>90</v>
      </c>
      <c r="D102" s="170"/>
      <c r="E102" s="170"/>
      <c r="F102" s="170"/>
      <c r="G102" s="170"/>
      <c r="H102" s="170"/>
      <c r="I102" s="170"/>
      <c r="J102" s="170"/>
      <c r="K102" s="170"/>
      <c r="L102" s="170"/>
      <c r="M102" s="63"/>
    </row>
    <row r="103" spans="1:13" x14ac:dyDescent="0.25">
      <c r="A103" s="67"/>
      <c r="B103" s="163">
        <v>96</v>
      </c>
      <c r="C103" s="165" t="s">
        <v>91</v>
      </c>
      <c r="D103" s="165" t="s">
        <v>92</v>
      </c>
      <c r="E103" s="245">
        <v>1740073</v>
      </c>
      <c r="F103" s="165">
        <v>3103327</v>
      </c>
      <c r="G103" s="165">
        <v>3205279</v>
      </c>
      <c r="H103" s="165">
        <v>3243212</v>
      </c>
      <c r="I103" s="165">
        <v>3359699</v>
      </c>
      <c r="J103" s="165">
        <v>2663365</v>
      </c>
      <c r="K103" s="165">
        <v>2091990</v>
      </c>
      <c r="L103" s="165">
        <v>1121561</v>
      </c>
      <c r="M103" s="67"/>
    </row>
    <row r="104" spans="1:13" x14ac:dyDescent="0.25">
      <c r="A104" s="67"/>
      <c r="B104" s="163">
        <v>97</v>
      </c>
      <c r="C104" s="165" t="s">
        <v>93</v>
      </c>
      <c r="D104" s="165" t="s">
        <v>92</v>
      </c>
      <c r="E104" s="245">
        <v>717253</v>
      </c>
      <c r="F104" s="165">
        <v>598792</v>
      </c>
      <c r="G104" s="165">
        <v>534512</v>
      </c>
      <c r="H104" s="165">
        <v>240899</v>
      </c>
      <c r="I104" s="165">
        <v>1233759</v>
      </c>
      <c r="J104" s="165">
        <v>1490631</v>
      </c>
      <c r="K104" s="165">
        <v>896965</v>
      </c>
      <c r="L104" s="165">
        <v>1285450</v>
      </c>
      <c r="M104" s="67"/>
    </row>
    <row r="105" spans="1:13" x14ac:dyDescent="0.25">
      <c r="A105" s="67"/>
      <c r="B105" s="163">
        <v>98</v>
      </c>
      <c r="C105" s="165" t="s">
        <v>94</v>
      </c>
      <c r="D105" s="165" t="s">
        <v>92</v>
      </c>
      <c r="E105" s="251" t="s">
        <v>8</v>
      </c>
      <c r="F105" s="200" t="s">
        <v>8</v>
      </c>
      <c r="G105" s="165" t="s">
        <v>95</v>
      </c>
      <c r="H105" s="165"/>
      <c r="I105" s="165">
        <v>1597</v>
      </c>
      <c r="J105" s="165">
        <v>27605</v>
      </c>
      <c r="K105" s="165">
        <v>21478</v>
      </c>
      <c r="L105" s="165">
        <v>167424</v>
      </c>
      <c r="M105" s="67"/>
    </row>
    <row r="106" spans="1:13" x14ac:dyDescent="0.25">
      <c r="A106" s="67"/>
      <c r="B106" s="163">
        <v>99</v>
      </c>
      <c r="C106" s="165" t="s">
        <v>96</v>
      </c>
      <c r="D106" s="165" t="s">
        <v>92</v>
      </c>
      <c r="E106" s="245">
        <v>355582</v>
      </c>
      <c r="F106" s="165">
        <v>355318</v>
      </c>
      <c r="G106" s="165">
        <v>100000</v>
      </c>
      <c r="H106" s="165">
        <v>438283</v>
      </c>
      <c r="I106" s="165">
        <v>112003</v>
      </c>
      <c r="J106" s="165">
        <v>261055</v>
      </c>
      <c r="K106" s="165">
        <v>1425253</v>
      </c>
      <c r="L106" s="165">
        <v>820342</v>
      </c>
      <c r="M106" s="67"/>
    </row>
    <row r="107" spans="1:13" x14ac:dyDescent="0.25">
      <c r="A107" s="67"/>
      <c r="B107" s="201">
        <v>100</v>
      </c>
      <c r="C107" s="202" t="s">
        <v>97</v>
      </c>
      <c r="D107" s="203" t="s">
        <v>92</v>
      </c>
      <c r="E107" s="203">
        <v>2812907</v>
      </c>
      <c r="F107" s="203">
        <v>4057437</v>
      </c>
      <c r="G107" s="203">
        <f>SUM(G103:G106)</f>
        <v>3839791</v>
      </c>
      <c r="H107" s="203">
        <v>3922394</v>
      </c>
      <c r="I107" s="203">
        <v>4707057</v>
      </c>
      <c r="J107" s="203">
        <v>4442656</v>
      </c>
      <c r="K107" s="203">
        <v>4435686</v>
      </c>
      <c r="L107" s="203">
        <v>3394777</v>
      </c>
      <c r="M107" s="67"/>
    </row>
    <row r="108" spans="1:13" x14ac:dyDescent="0.25">
      <c r="A108" s="63"/>
      <c r="B108" s="170"/>
      <c r="C108" s="170" t="s">
        <v>98</v>
      </c>
      <c r="D108" s="170"/>
      <c r="E108" s="170"/>
      <c r="F108" s="170"/>
      <c r="G108" s="170"/>
      <c r="H108" s="170"/>
      <c r="I108" s="170"/>
      <c r="J108" s="170"/>
      <c r="K108" s="170"/>
      <c r="L108" s="170"/>
      <c r="M108" s="63"/>
    </row>
    <row r="109" spans="1:13" x14ac:dyDescent="0.25">
      <c r="A109" s="67"/>
      <c r="B109" s="163">
        <v>101</v>
      </c>
      <c r="C109" s="183" t="s">
        <v>99</v>
      </c>
      <c r="D109" s="183" t="s">
        <v>92</v>
      </c>
      <c r="E109" s="252">
        <v>189</v>
      </c>
      <c r="F109" s="183">
        <v>217</v>
      </c>
      <c r="G109" s="204">
        <v>169.1</v>
      </c>
      <c r="H109" s="183">
        <v>204</v>
      </c>
      <c r="I109" s="183">
        <v>143</v>
      </c>
      <c r="J109" s="183">
        <v>299</v>
      </c>
      <c r="K109" s="183">
        <v>251</v>
      </c>
      <c r="L109" s="183">
        <v>194</v>
      </c>
      <c r="M109" s="67"/>
    </row>
    <row r="110" spans="1:13" x14ac:dyDescent="0.25">
      <c r="A110" s="67"/>
      <c r="B110" s="163">
        <v>102</v>
      </c>
      <c r="C110" s="183" t="s">
        <v>100</v>
      </c>
      <c r="D110" s="183" t="s">
        <v>92</v>
      </c>
      <c r="E110" s="252">
        <v>4</v>
      </c>
      <c r="F110" s="183">
        <v>3</v>
      </c>
      <c r="G110" s="204">
        <v>3.3</v>
      </c>
      <c r="H110" s="183">
        <v>2</v>
      </c>
      <c r="I110" s="183">
        <v>17</v>
      </c>
      <c r="J110" s="183">
        <v>35</v>
      </c>
      <c r="K110" s="183">
        <v>31</v>
      </c>
      <c r="L110" s="183">
        <v>37</v>
      </c>
      <c r="M110" s="67"/>
    </row>
    <row r="111" spans="1:13" x14ac:dyDescent="0.25">
      <c r="A111" s="67"/>
      <c r="B111" s="163">
        <v>103</v>
      </c>
      <c r="C111" s="183" t="s">
        <v>101</v>
      </c>
      <c r="D111" s="183" t="s">
        <v>92</v>
      </c>
      <c r="E111" s="252">
        <v>0</v>
      </c>
      <c r="F111" s="183">
        <v>1</v>
      </c>
      <c r="G111" s="204">
        <v>0.6</v>
      </c>
      <c r="H111" s="270" t="s">
        <v>8</v>
      </c>
      <c r="I111" s="183">
        <v>1</v>
      </c>
      <c r="J111" s="183">
        <v>2</v>
      </c>
      <c r="K111" s="183">
        <v>2</v>
      </c>
      <c r="L111" s="183">
        <v>3</v>
      </c>
      <c r="M111" s="67"/>
    </row>
    <row r="112" spans="1:13" x14ac:dyDescent="0.25">
      <c r="A112" s="67"/>
      <c r="B112" s="163">
        <v>104</v>
      </c>
      <c r="C112" s="183" t="s">
        <v>102</v>
      </c>
      <c r="D112" s="183" t="s">
        <v>92</v>
      </c>
      <c r="E112" s="252">
        <v>0</v>
      </c>
      <c r="F112" s="183">
        <v>0</v>
      </c>
      <c r="G112" s="206">
        <v>0</v>
      </c>
      <c r="H112" s="183">
        <v>1</v>
      </c>
      <c r="I112" s="270" t="s">
        <v>8</v>
      </c>
      <c r="J112" s="270" t="s">
        <v>8</v>
      </c>
      <c r="K112" s="270" t="s">
        <v>8</v>
      </c>
      <c r="L112" s="270" t="s">
        <v>8</v>
      </c>
      <c r="M112" s="67"/>
    </row>
    <row r="113" spans="1:15" x14ac:dyDescent="0.25">
      <c r="A113" s="67"/>
      <c r="B113" s="163">
        <v>105</v>
      </c>
      <c r="C113" s="183" t="s">
        <v>103</v>
      </c>
      <c r="D113" s="183" t="s">
        <v>92</v>
      </c>
      <c r="E113" s="252">
        <v>0</v>
      </c>
      <c r="F113" s="183">
        <v>0</v>
      </c>
      <c r="G113" s="204">
        <v>0.3</v>
      </c>
      <c r="H113" s="270" t="s">
        <v>8</v>
      </c>
      <c r="I113" s="270" t="s">
        <v>8</v>
      </c>
      <c r="J113" s="270" t="s">
        <v>8</v>
      </c>
      <c r="K113" s="270" t="s">
        <v>8</v>
      </c>
      <c r="L113" s="270" t="s">
        <v>8</v>
      </c>
      <c r="M113" s="67"/>
    </row>
    <row r="114" spans="1:15" x14ac:dyDescent="0.25">
      <c r="A114" s="67"/>
      <c r="B114" s="201">
        <v>106</v>
      </c>
      <c r="C114" s="207" t="s">
        <v>104</v>
      </c>
      <c r="D114" s="202" t="s">
        <v>92</v>
      </c>
      <c r="E114" s="202">
        <f>SUM(E109,E110,E111,E112,E113)</f>
        <v>193</v>
      </c>
      <c r="F114" s="208">
        <f t="shared" ref="F114:L114" si="25">SUM(F109:F113)</f>
        <v>221</v>
      </c>
      <c r="G114" s="208">
        <f t="shared" si="25"/>
        <v>173.3</v>
      </c>
      <c r="H114" s="208">
        <f t="shared" si="25"/>
        <v>207</v>
      </c>
      <c r="I114" s="208">
        <f>SUM(I109:I113)</f>
        <v>161</v>
      </c>
      <c r="J114" s="208">
        <f t="shared" si="25"/>
        <v>336</v>
      </c>
      <c r="K114" s="208">
        <f t="shared" si="25"/>
        <v>284</v>
      </c>
      <c r="L114" s="208">
        <f t="shared" si="25"/>
        <v>234</v>
      </c>
      <c r="M114" s="67"/>
      <c r="N114" s="73"/>
      <c r="O114" s="73"/>
    </row>
    <row r="115" spans="1:15" x14ac:dyDescent="0.25">
      <c r="A115" s="63"/>
      <c r="B115" s="170"/>
      <c r="C115" s="170" t="s">
        <v>105</v>
      </c>
      <c r="D115" s="170"/>
      <c r="E115" s="170"/>
      <c r="F115" s="170"/>
      <c r="G115" s="170"/>
      <c r="H115" s="170"/>
      <c r="I115" s="170"/>
      <c r="J115" s="170"/>
      <c r="K115" s="170"/>
      <c r="L115" s="170"/>
      <c r="M115" s="63"/>
      <c r="N115" s="73"/>
      <c r="O115" s="73"/>
    </row>
    <row r="116" spans="1:15" x14ac:dyDescent="0.25">
      <c r="A116" s="67"/>
      <c r="B116" s="201">
        <v>107</v>
      </c>
      <c r="C116" s="202" t="s">
        <v>106</v>
      </c>
      <c r="D116" s="203" t="s">
        <v>107</v>
      </c>
      <c r="E116" s="203">
        <v>40</v>
      </c>
      <c r="F116" s="202">
        <v>22</v>
      </c>
      <c r="G116" s="203">
        <v>22</v>
      </c>
      <c r="H116" s="203">
        <v>13</v>
      </c>
      <c r="I116" s="203">
        <v>52</v>
      </c>
      <c r="J116" s="203">
        <v>87</v>
      </c>
      <c r="K116" s="203">
        <v>66</v>
      </c>
      <c r="L116" s="203">
        <v>60</v>
      </c>
      <c r="M116" s="67"/>
      <c r="N116" s="73"/>
      <c r="O116" s="73"/>
    </row>
    <row r="117" spans="1:15" x14ac:dyDescent="0.25">
      <c r="A117" s="67"/>
      <c r="B117" s="163">
        <v>108</v>
      </c>
      <c r="C117" s="183" t="s">
        <v>739</v>
      </c>
      <c r="D117" s="165" t="s">
        <v>107</v>
      </c>
      <c r="E117" s="245">
        <v>12</v>
      </c>
      <c r="F117" s="165">
        <v>0</v>
      </c>
      <c r="G117" s="165">
        <v>5</v>
      </c>
      <c r="H117" s="165">
        <v>10</v>
      </c>
      <c r="I117" s="165">
        <v>4</v>
      </c>
      <c r="J117" s="165">
        <v>10</v>
      </c>
      <c r="K117" s="165">
        <v>10</v>
      </c>
      <c r="L117" s="165">
        <v>7</v>
      </c>
      <c r="M117" s="67"/>
      <c r="N117" s="73"/>
      <c r="O117" s="73"/>
    </row>
    <row r="118" spans="1:15" ht="18" x14ac:dyDescent="0.25">
      <c r="A118" s="67"/>
      <c r="B118" s="163">
        <v>109</v>
      </c>
      <c r="C118" s="183" t="s">
        <v>740</v>
      </c>
      <c r="D118" s="165" t="s">
        <v>107</v>
      </c>
      <c r="E118" s="245">
        <v>12</v>
      </c>
      <c r="F118" s="165">
        <v>9</v>
      </c>
      <c r="G118" s="165">
        <v>6</v>
      </c>
      <c r="H118" s="165">
        <v>3</v>
      </c>
      <c r="I118" s="165">
        <v>4</v>
      </c>
      <c r="J118" s="165">
        <v>10</v>
      </c>
      <c r="K118" s="165">
        <v>8</v>
      </c>
      <c r="L118" s="165">
        <v>2</v>
      </c>
      <c r="M118" s="67"/>
      <c r="N118" s="73"/>
      <c r="O118" s="73"/>
    </row>
    <row r="119" spans="1:15" x14ac:dyDescent="0.25">
      <c r="A119" s="67"/>
      <c r="B119" s="163">
        <v>110</v>
      </c>
      <c r="C119" s="183" t="s">
        <v>108</v>
      </c>
      <c r="D119" s="165" t="s">
        <v>109</v>
      </c>
      <c r="E119" s="245">
        <v>0</v>
      </c>
      <c r="F119" s="165">
        <v>0</v>
      </c>
      <c r="G119" s="165">
        <v>0</v>
      </c>
      <c r="H119" s="165">
        <v>0</v>
      </c>
      <c r="I119" s="165">
        <v>2</v>
      </c>
      <c r="J119" s="165">
        <v>9</v>
      </c>
      <c r="K119" s="165">
        <v>2</v>
      </c>
      <c r="L119" s="165">
        <v>7</v>
      </c>
      <c r="M119" s="67"/>
      <c r="N119" s="73"/>
      <c r="O119" s="73"/>
    </row>
    <row r="120" spans="1:15" x14ac:dyDescent="0.25">
      <c r="A120" s="67"/>
      <c r="B120" s="209"/>
      <c r="C120" s="210" t="s">
        <v>736</v>
      </c>
      <c r="D120" s="210"/>
      <c r="E120" s="210"/>
      <c r="F120" s="210"/>
      <c r="G120" s="210"/>
      <c r="H120" s="210"/>
      <c r="I120" s="210"/>
      <c r="J120" s="210"/>
      <c r="K120" s="165"/>
      <c r="L120" s="165"/>
      <c r="M120" s="67"/>
      <c r="N120" s="73"/>
      <c r="O120" s="73"/>
    </row>
    <row r="121" spans="1:15" ht="17.25" customHeight="1" x14ac:dyDescent="0.25">
      <c r="A121" s="65"/>
      <c r="B121" s="170"/>
      <c r="C121" s="170" t="s">
        <v>110</v>
      </c>
      <c r="D121" s="170"/>
      <c r="E121" s="170"/>
      <c r="F121" s="170"/>
      <c r="G121" s="170"/>
      <c r="H121" s="170"/>
      <c r="I121" s="170"/>
      <c r="J121" s="170"/>
      <c r="K121" s="170"/>
      <c r="L121" s="170"/>
      <c r="M121" s="62"/>
    </row>
    <row r="122" spans="1:15" x14ac:dyDescent="0.25">
      <c r="A122" s="70"/>
      <c r="B122" s="211"/>
      <c r="C122" s="211" t="s">
        <v>111</v>
      </c>
      <c r="D122" s="211"/>
      <c r="E122" s="211"/>
      <c r="F122" s="211"/>
      <c r="G122" s="211"/>
      <c r="H122" s="211"/>
      <c r="I122" s="211"/>
      <c r="J122" s="211"/>
      <c r="K122" s="211"/>
      <c r="L122" s="211"/>
      <c r="M122" s="67"/>
    </row>
    <row r="123" spans="1:15" ht="18.75" x14ac:dyDescent="0.35">
      <c r="A123" s="67"/>
      <c r="B123" s="201">
        <v>111</v>
      </c>
      <c r="C123" s="202" t="s">
        <v>112</v>
      </c>
      <c r="D123" s="202" t="s">
        <v>258</v>
      </c>
      <c r="E123" s="203">
        <f>SUM(E124,E125)</f>
        <v>990514.40999999992</v>
      </c>
      <c r="F123" s="203">
        <f t="shared" ref="F123:I123" si="26">SUM(F124,F125)</f>
        <v>1075910</v>
      </c>
      <c r="G123" s="203">
        <f t="shared" si="26"/>
        <v>1207209.286047</v>
      </c>
      <c r="H123" s="203">
        <f t="shared" si="26"/>
        <v>1119019.8679573331</v>
      </c>
      <c r="I123" s="203">
        <f t="shared" si="26"/>
        <v>1159689.6757450802</v>
      </c>
      <c r="J123" s="212" t="s">
        <v>8</v>
      </c>
      <c r="K123" s="212" t="s">
        <v>8</v>
      </c>
      <c r="L123" s="212" t="s">
        <v>8</v>
      </c>
      <c r="M123" s="67"/>
    </row>
    <row r="124" spans="1:15" ht="18.75" x14ac:dyDescent="0.35">
      <c r="A124" s="67"/>
      <c r="B124" s="163">
        <v>112</v>
      </c>
      <c r="C124" s="183" t="s">
        <v>113</v>
      </c>
      <c r="D124" s="183" t="s">
        <v>258</v>
      </c>
      <c r="E124" s="245">
        <v>989488.08</v>
      </c>
      <c r="F124" s="165">
        <v>1075170</v>
      </c>
      <c r="G124" s="165">
        <v>1205580.4080469999</v>
      </c>
      <c r="H124" s="165">
        <v>1118489.9830773331</v>
      </c>
      <c r="I124" s="165">
        <v>1158414.9739165993</v>
      </c>
      <c r="J124" s="173" t="s">
        <v>8</v>
      </c>
      <c r="K124" s="173" t="s">
        <v>8</v>
      </c>
      <c r="L124" s="173" t="s">
        <v>8</v>
      </c>
      <c r="M124" s="67"/>
    </row>
    <row r="125" spans="1:15" ht="18.75" x14ac:dyDescent="0.35">
      <c r="A125" s="67"/>
      <c r="B125" s="163">
        <v>113</v>
      </c>
      <c r="C125" s="183" t="s">
        <v>114</v>
      </c>
      <c r="D125" s="183" t="s">
        <v>258</v>
      </c>
      <c r="E125" s="245">
        <v>1026.33</v>
      </c>
      <c r="F125" s="165">
        <v>740</v>
      </c>
      <c r="G125" s="165">
        <v>1628.8779999999999</v>
      </c>
      <c r="H125" s="165">
        <v>529.88487999999995</v>
      </c>
      <c r="I125" s="165">
        <v>1274.7018284809999</v>
      </c>
      <c r="J125" s="173" t="s">
        <v>8</v>
      </c>
      <c r="K125" s="173" t="s">
        <v>8</v>
      </c>
      <c r="L125" s="173" t="s">
        <v>8</v>
      </c>
      <c r="M125" s="67"/>
    </row>
    <row r="126" spans="1:15" ht="18.75" x14ac:dyDescent="0.35">
      <c r="A126" s="67"/>
      <c r="B126" s="163">
        <v>114</v>
      </c>
      <c r="C126" s="183" t="s">
        <v>115</v>
      </c>
      <c r="D126" s="183" t="s">
        <v>258</v>
      </c>
      <c r="E126" s="252">
        <v>237</v>
      </c>
      <c r="F126" s="183">
        <v>312</v>
      </c>
      <c r="G126" s="183">
        <v>287</v>
      </c>
      <c r="H126" s="183">
        <v>264</v>
      </c>
      <c r="I126" s="183">
        <v>236</v>
      </c>
      <c r="J126" s="205" t="s">
        <v>8</v>
      </c>
      <c r="K126" s="205" t="s">
        <v>8</v>
      </c>
      <c r="L126" s="205" t="s">
        <v>8</v>
      </c>
      <c r="M126" s="67"/>
    </row>
    <row r="127" spans="1:15" ht="18.75" x14ac:dyDescent="0.35">
      <c r="A127" s="67"/>
      <c r="B127" s="163">
        <v>115</v>
      </c>
      <c r="C127" s="183" t="s">
        <v>116</v>
      </c>
      <c r="D127" s="183" t="s">
        <v>259</v>
      </c>
      <c r="E127" s="252">
        <v>29</v>
      </c>
      <c r="F127" s="183">
        <v>35</v>
      </c>
      <c r="G127" s="165">
        <v>38</v>
      </c>
      <c r="H127" s="165">
        <v>36</v>
      </c>
      <c r="I127" s="165">
        <v>31</v>
      </c>
      <c r="J127" s="173" t="s">
        <v>8</v>
      </c>
      <c r="K127" s="173" t="s">
        <v>8</v>
      </c>
      <c r="L127" s="173" t="s">
        <v>8</v>
      </c>
      <c r="M127" s="67"/>
    </row>
    <row r="128" spans="1:15" ht="18.75" x14ac:dyDescent="0.35">
      <c r="A128" s="67"/>
      <c r="B128" s="163">
        <v>116</v>
      </c>
      <c r="C128" s="213" t="s">
        <v>238</v>
      </c>
      <c r="D128" s="183" t="s">
        <v>117</v>
      </c>
      <c r="E128" s="252">
        <v>213</v>
      </c>
      <c r="F128" s="183">
        <v>273</v>
      </c>
      <c r="G128" s="165">
        <v>252</v>
      </c>
      <c r="H128" s="165">
        <v>233</v>
      </c>
      <c r="I128" s="165">
        <v>208</v>
      </c>
      <c r="J128" s="173" t="s">
        <v>8</v>
      </c>
      <c r="K128" s="173" t="s">
        <v>8</v>
      </c>
      <c r="L128" s="173" t="s">
        <v>8</v>
      </c>
      <c r="M128" s="67"/>
    </row>
    <row r="129" spans="1:13" ht="18.75" x14ac:dyDescent="0.35">
      <c r="A129" s="67"/>
      <c r="B129" s="163">
        <v>117</v>
      </c>
      <c r="C129" s="214" t="s">
        <v>239</v>
      </c>
      <c r="D129" s="183" t="s">
        <v>118</v>
      </c>
      <c r="E129" s="252">
        <v>0.84</v>
      </c>
      <c r="F129" s="183">
        <v>1.27</v>
      </c>
      <c r="G129" s="164">
        <v>1.1399999999999999</v>
      </c>
      <c r="H129" s="165">
        <v>1</v>
      </c>
      <c r="I129" s="165">
        <v>1</v>
      </c>
      <c r="J129" s="173" t="s">
        <v>8</v>
      </c>
      <c r="K129" s="173" t="s">
        <v>8</v>
      </c>
      <c r="L129" s="173" t="s">
        <v>8</v>
      </c>
      <c r="M129" s="67"/>
    </row>
    <row r="130" spans="1:13" ht="18.75" x14ac:dyDescent="0.35">
      <c r="A130" s="67"/>
      <c r="B130" s="163">
        <v>118</v>
      </c>
      <c r="C130" s="183" t="s">
        <v>240</v>
      </c>
      <c r="D130" s="183" t="s">
        <v>119</v>
      </c>
      <c r="E130" s="252">
        <v>6.0000000000000001E-3</v>
      </c>
      <c r="F130" s="183">
        <v>0.01</v>
      </c>
      <c r="G130" s="164">
        <v>0.01</v>
      </c>
      <c r="H130" s="165">
        <v>0</v>
      </c>
      <c r="I130" s="165">
        <v>0</v>
      </c>
      <c r="J130" s="173" t="s">
        <v>8</v>
      </c>
      <c r="K130" s="173" t="s">
        <v>8</v>
      </c>
      <c r="L130" s="173" t="s">
        <v>8</v>
      </c>
      <c r="M130" s="67"/>
    </row>
    <row r="131" spans="1:13" x14ac:dyDescent="0.25">
      <c r="A131" s="67"/>
      <c r="B131" s="211"/>
      <c r="C131" s="211" t="s">
        <v>120</v>
      </c>
      <c r="D131" s="215"/>
      <c r="E131" s="211"/>
      <c r="F131" s="211"/>
      <c r="G131" s="211"/>
      <c r="H131" s="211"/>
      <c r="I131" s="211"/>
      <c r="J131" s="211"/>
      <c r="K131" s="211"/>
      <c r="L131" s="211"/>
      <c r="M131" s="67"/>
    </row>
    <row r="132" spans="1:13" ht="19.5" x14ac:dyDescent="0.35">
      <c r="A132" s="67"/>
      <c r="B132" s="201">
        <v>119</v>
      </c>
      <c r="C132" s="202" t="s">
        <v>241</v>
      </c>
      <c r="D132" s="202" t="s">
        <v>258</v>
      </c>
      <c r="E132" s="216">
        <f>SUM(E133,E134,E146)</f>
        <v>10516001.954</v>
      </c>
      <c r="F132" s="216">
        <f t="shared" ref="F132:K132" si="27">SUM(F133,F134,F146)</f>
        <v>11698553</v>
      </c>
      <c r="G132" s="216">
        <f t="shared" si="27"/>
        <v>8938862.9989999998</v>
      </c>
      <c r="H132" s="216">
        <f t="shared" si="27"/>
        <v>3126441.5659299996</v>
      </c>
      <c r="I132" s="216">
        <f t="shared" si="27"/>
        <v>2365571.1161000002</v>
      </c>
      <c r="J132" s="216">
        <f t="shared" si="27"/>
        <v>1088797</v>
      </c>
      <c r="K132" s="216">
        <f t="shared" si="27"/>
        <v>1063249.1400000001</v>
      </c>
      <c r="L132" s="212" t="s">
        <v>8</v>
      </c>
      <c r="M132" s="67"/>
    </row>
    <row r="133" spans="1:13" ht="18.75" x14ac:dyDescent="0.35">
      <c r="A133" s="67"/>
      <c r="B133" s="163">
        <v>120</v>
      </c>
      <c r="C133" s="183" t="s">
        <v>113</v>
      </c>
      <c r="D133" s="183" t="s">
        <v>258</v>
      </c>
      <c r="E133" s="253">
        <v>2095581.625</v>
      </c>
      <c r="F133" s="217">
        <v>2341794</v>
      </c>
      <c r="G133" s="217">
        <v>2257730.5589999999</v>
      </c>
      <c r="H133" s="217">
        <v>2233847.6810499998</v>
      </c>
      <c r="I133" s="217">
        <v>2040185.6227599999</v>
      </c>
      <c r="J133" s="217">
        <v>1072083</v>
      </c>
      <c r="K133" s="217">
        <v>1045910.03</v>
      </c>
      <c r="L133" s="173" t="s">
        <v>8</v>
      </c>
      <c r="M133" s="67"/>
    </row>
    <row r="134" spans="1:13" ht="18.75" x14ac:dyDescent="0.35">
      <c r="A134" s="67"/>
      <c r="B134" s="163">
        <v>121</v>
      </c>
      <c r="C134" s="183" t="s">
        <v>114</v>
      </c>
      <c r="D134" s="183" t="s">
        <v>258</v>
      </c>
      <c r="E134" s="253">
        <v>1026.329</v>
      </c>
      <c r="F134" s="217">
        <v>869</v>
      </c>
      <c r="G134" s="217">
        <v>814.44</v>
      </c>
      <c r="H134" s="217">
        <v>529.88487999999995</v>
      </c>
      <c r="I134" s="217">
        <v>1281.49334</v>
      </c>
      <c r="J134" s="217">
        <v>1688</v>
      </c>
      <c r="K134" s="217">
        <v>2996.11</v>
      </c>
      <c r="L134" s="173" t="s">
        <v>8</v>
      </c>
      <c r="M134" s="67"/>
    </row>
    <row r="135" spans="1:13" ht="18.75" x14ac:dyDescent="0.35">
      <c r="A135" s="67"/>
      <c r="B135" s="201">
        <v>122</v>
      </c>
      <c r="C135" s="202" t="s">
        <v>121</v>
      </c>
      <c r="D135" s="202" t="s">
        <v>258</v>
      </c>
      <c r="E135" s="216">
        <f>SUM(E133,E134)</f>
        <v>2096607.9539999999</v>
      </c>
      <c r="F135" s="216">
        <f t="shared" ref="F135:I135" si="28">SUM(F133,F134)</f>
        <v>2342663</v>
      </c>
      <c r="G135" s="216">
        <f t="shared" si="28"/>
        <v>2258544.9989999998</v>
      </c>
      <c r="H135" s="216">
        <f t="shared" si="28"/>
        <v>2234377.5659299996</v>
      </c>
      <c r="I135" s="216">
        <f t="shared" si="28"/>
        <v>2041467.1161</v>
      </c>
      <c r="J135" s="216">
        <v>1073771</v>
      </c>
      <c r="K135" s="216">
        <v>1048906.1400000001</v>
      </c>
      <c r="L135" s="212" t="s">
        <v>8</v>
      </c>
      <c r="M135" s="67"/>
    </row>
    <row r="136" spans="1:13" ht="18.75" x14ac:dyDescent="0.35">
      <c r="A136" s="67"/>
      <c r="B136" s="163">
        <v>123</v>
      </c>
      <c r="C136" s="183" t="s">
        <v>242</v>
      </c>
      <c r="D136" s="183" t="s">
        <v>122</v>
      </c>
      <c r="E136" s="253">
        <v>1862970.13</v>
      </c>
      <c r="F136" s="217">
        <v>2050123</v>
      </c>
      <c r="G136" s="217">
        <v>1977399.6449200001</v>
      </c>
      <c r="H136" s="217">
        <v>1963564.0358299999</v>
      </c>
      <c r="I136" s="217">
        <v>1799027.89026</v>
      </c>
      <c r="J136" s="217">
        <v>1032601</v>
      </c>
      <c r="K136" s="217">
        <v>998140.97</v>
      </c>
      <c r="L136" s="173" t="s">
        <v>8</v>
      </c>
      <c r="M136" s="67"/>
    </row>
    <row r="137" spans="1:13" ht="18.75" x14ac:dyDescent="0.35">
      <c r="A137" s="67"/>
      <c r="B137" s="163">
        <v>124</v>
      </c>
      <c r="C137" s="183" t="s">
        <v>243</v>
      </c>
      <c r="D137" s="183" t="s">
        <v>122</v>
      </c>
      <c r="E137" s="253">
        <v>7803.33</v>
      </c>
      <c r="F137" s="217">
        <v>9657.3663499999893</v>
      </c>
      <c r="G137" s="217">
        <v>9237.2299199999998</v>
      </c>
      <c r="H137" s="217">
        <v>8852.5232799999994</v>
      </c>
      <c r="I137" s="217">
        <v>7889.9933600000004</v>
      </c>
      <c r="J137" s="217">
        <v>2584</v>
      </c>
      <c r="K137" s="217">
        <v>2801.6299999999992</v>
      </c>
      <c r="L137" s="173" t="s">
        <v>8</v>
      </c>
      <c r="M137" s="67"/>
    </row>
    <row r="138" spans="1:13" ht="18.75" x14ac:dyDescent="0.35">
      <c r="A138" s="67"/>
      <c r="B138" s="163">
        <v>125</v>
      </c>
      <c r="C138" s="183" t="s">
        <v>244</v>
      </c>
      <c r="D138" s="183" t="s">
        <v>122</v>
      </c>
      <c r="E138" s="253">
        <v>80.87</v>
      </c>
      <c r="F138" s="217">
        <v>84.081074000000001</v>
      </c>
      <c r="G138" s="217">
        <v>83.87</v>
      </c>
      <c r="H138" s="217">
        <v>86.610789999999994</v>
      </c>
      <c r="I138" s="217">
        <v>78.675179999999997</v>
      </c>
      <c r="J138" s="217">
        <v>129.16</v>
      </c>
      <c r="K138" s="217">
        <v>60.54</v>
      </c>
      <c r="L138" s="173" t="s">
        <v>8</v>
      </c>
      <c r="M138" s="67"/>
    </row>
    <row r="139" spans="1:13" ht="18.75" x14ac:dyDescent="0.35">
      <c r="A139" s="67"/>
      <c r="B139" s="163">
        <v>126</v>
      </c>
      <c r="C139" s="183" t="s">
        <v>123</v>
      </c>
      <c r="D139" s="218" t="s">
        <v>258</v>
      </c>
      <c r="E139" s="254">
        <f>E137*28</f>
        <v>218493.24</v>
      </c>
      <c r="F139" s="218">
        <f t="shared" ref="F139:I139" si="29">F137*28</f>
        <v>270406.25779999967</v>
      </c>
      <c r="G139" s="218">
        <f t="shared" si="29"/>
        <v>258642.43776</v>
      </c>
      <c r="H139" s="217">
        <f t="shared" si="29"/>
        <v>247870.65183999998</v>
      </c>
      <c r="I139" s="217">
        <f t="shared" si="29"/>
        <v>220919.81408000001</v>
      </c>
      <c r="J139" s="217">
        <f>J137*21</f>
        <v>54264</v>
      </c>
      <c r="K139" s="217">
        <f>K137*21</f>
        <v>58834.229999999981</v>
      </c>
      <c r="L139" s="173" t="s">
        <v>8</v>
      </c>
      <c r="M139" s="67"/>
    </row>
    <row r="140" spans="1:13" ht="18.75" x14ac:dyDescent="0.35">
      <c r="A140" s="67"/>
      <c r="B140" s="163">
        <v>127</v>
      </c>
      <c r="C140" s="183" t="s">
        <v>124</v>
      </c>
      <c r="D140" s="218" t="s">
        <v>258</v>
      </c>
      <c r="E140" s="254">
        <f>E138*265</f>
        <v>21430.550000000003</v>
      </c>
      <c r="F140" s="218">
        <f t="shared" ref="F140:I140" si="30">F138*265</f>
        <v>22281.48461</v>
      </c>
      <c r="G140" s="218">
        <f t="shared" si="30"/>
        <v>22225.550000000003</v>
      </c>
      <c r="H140" s="217">
        <f t="shared" si="30"/>
        <v>22951.859349999999</v>
      </c>
      <c r="I140" s="217">
        <f t="shared" si="30"/>
        <v>20848.922699999999</v>
      </c>
      <c r="J140" s="219">
        <f>J138*310</f>
        <v>40039.599999999999</v>
      </c>
      <c r="K140" s="219">
        <f>K138*310</f>
        <v>18767.400000000001</v>
      </c>
      <c r="L140" s="173" t="s">
        <v>8</v>
      </c>
      <c r="M140" s="67"/>
    </row>
    <row r="141" spans="1:13" ht="18.75" x14ac:dyDescent="0.35">
      <c r="A141" s="67"/>
      <c r="B141" s="163">
        <v>128</v>
      </c>
      <c r="C141" s="183" t="s">
        <v>115</v>
      </c>
      <c r="D141" s="218" t="s">
        <v>260</v>
      </c>
      <c r="E141" s="252">
        <v>248</v>
      </c>
      <c r="F141" s="183">
        <v>296</v>
      </c>
      <c r="G141" s="206">
        <v>281</v>
      </c>
      <c r="H141" s="206">
        <v>268</v>
      </c>
      <c r="I141" s="206">
        <v>221</v>
      </c>
      <c r="J141" s="219">
        <v>112.77248256693082</v>
      </c>
      <c r="K141" s="219">
        <v>118.17176534966963</v>
      </c>
      <c r="L141" s="173" t="s">
        <v>8</v>
      </c>
      <c r="M141" s="67"/>
    </row>
    <row r="142" spans="1:13" ht="18.75" x14ac:dyDescent="0.35">
      <c r="A142" s="67"/>
      <c r="B142" s="163">
        <v>129</v>
      </c>
      <c r="C142" s="183" t="s">
        <v>125</v>
      </c>
      <c r="D142" s="218" t="s">
        <v>261</v>
      </c>
      <c r="E142" s="252">
        <v>34</v>
      </c>
      <c r="F142" s="183">
        <v>40</v>
      </c>
      <c r="G142" s="206">
        <v>37</v>
      </c>
      <c r="H142" s="206">
        <v>35</v>
      </c>
      <c r="I142" s="206">
        <v>29</v>
      </c>
      <c r="J142" s="219">
        <v>0</v>
      </c>
      <c r="K142" s="219">
        <v>0</v>
      </c>
      <c r="L142" s="173" t="s">
        <v>8</v>
      </c>
      <c r="M142" s="67"/>
    </row>
    <row r="143" spans="1:13" ht="19.5" customHeight="1" x14ac:dyDescent="0.35">
      <c r="A143" s="67"/>
      <c r="B143" s="163">
        <v>130</v>
      </c>
      <c r="C143" s="183" t="s">
        <v>238</v>
      </c>
      <c r="D143" s="218" t="s">
        <v>262</v>
      </c>
      <c r="E143" s="255">
        <v>220</v>
      </c>
      <c r="F143" s="206">
        <v>259</v>
      </c>
      <c r="G143" s="206">
        <v>246</v>
      </c>
      <c r="H143" s="206">
        <v>236</v>
      </c>
      <c r="I143" s="206">
        <v>195</v>
      </c>
      <c r="J143" s="219">
        <v>108</v>
      </c>
      <c r="K143" s="219">
        <v>112.45246451959143</v>
      </c>
      <c r="L143" s="173" t="s">
        <v>8</v>
      </c>
      <c r="M143" s="67"/>
    </row>
    <row r="144" spans="1:13" ht="18.75" x14ac:dyDescent="0.35">
      <c r="A144" s="67"/>
      <c r="B144" s="163">
        <v>131</v>
      </c>
      <c r="C144" s="183" t="s">
        <v>245</v>
      </c>
      <c r="D144" s="218" t="s">
        <v>263</v>
      </c>
      <c r="E144" s="252">
        <v>0.92</v>
      </c>
      <c r="F144" s="164">
        <v>1.22</v>
      </c>
      <c r="G144" s="164">
        <v>1.1499999999999999</v>
      </c>
      <c r="H144" s="164">
        <v>1.06</v>
      </c>
      <c r="I144" s="164">
        <v>0.85</v>
      </c>
      <c r="J144" s="220">
        <v>0.2713838378508539</v>
      </c>
      <c r="K144" s="220">
        <v>0.31567866168632996</v>
      </c>
      <c r="L144" s="173" t="s">
        <v>8</v>
      </c>
      <c r="M144" s="67"/>
    </row>
    <row r="145" spans="1:13" ht="18.75" x14ac:dyDescent="0.35">
      <c r="A145" s="67"/>
      <c r="B145" s="163">
        <v>132</v>
      </c>
      <c r="C145" s="183" t="s">
        <v>246</v>
      </c>
      <c r="D145" s="218" t="s">
        <v>264</v>
      </c>
      <c r="E145" s="252">
        <v>0.01</v>
      </c>
      <c r="F145" s="183">
        <v>0.01</v>
      </c>
      <c r="G145" s="183">
        <v>0.01</v>
      </c>
      <c r="H145" s="183">
        <v>0.01</v>
      </c>
      <c r="I145" s="183">
        <v>0.01</v>
      </c>
      <c r="J145" s="220">
        <v>1.4345324462866923E-2</v>
      </c>
      <c r="K145" s="220">
        <v>6.8205518124519679E-3</v>
      </c>
      <c r="L145" s="173" t="s">
        <v>8</v>
      </c>
      <c r="M145" s="67"/>
    </row>
    <row r="146" spans="1:13" x14ac:dyDescent="0.25">
      <c r="A146" s="67"/>
      <c r="B146" s="201">
        <v>133</v>
      </c>
      <c r="C146" s="221" t="s">
        <v>126</v>
      </c>
      <c r="D146" s="222"/>
      <c r="E146" s="223">
        <v>8419394</v>
      </c>
      <c r="F146" s="203">
        <v>9355890</v>
      </c>
      <c r="G146" s="223">
        <v>6680318</v>
      </c>
      <c r="H146" s="203">
        <v>892064</v>
      </c>
      <c r="I146" s="203">
        <v>324104</v>
      </c>
      <c r="J146" s="223">
        <v>15026</v>
      </c>
      <c r="K146" s="223">
        <v>14343</v>
      </c>
      <c r="L146" s="212" t="s">
        <v>8</v>
      </c>
      <c r="M146" s="67"/>
    </row>
    <row r="147" spans="1:13" ht="18.75" x14ac:dyDescent="0.35">
      <c r="A147" s="67"/>
      <c r="B147" s="163">
        <v>134</v>
      </c>
      <c r="C147" s="183" t="s">
        <v>127</v>
      </c>
      <c r="D147" s="218" t="s">
        <v>258</v>
      </c>
      <c r="E147" s="256">
        <v>366773.58</v>
      </c>
      <c r="F147" s="224">
        <v>507961.61</v>
      </c>
      <c r="G147" s="219">
        <v>1030000</v>
      </c>
      <c r="H147" s="173" t="s">
        <v>8</v>
      </c>
      <c r="I147" s="173" t="s">
        <v>8</v>
      </c>
      <c r="J147" s="173" t="s">
        <v>8</v>
      </c>
      <c r="K147" s="173" t="s">
        <v>8</v>
      </c>
      <c r="L147" s="173" t="s">
        <v>8</v>
      </c>
      <c r="M147" s="67"/>
    </row>
    <row r="148" spans="1:13" ht="18.75" x14ac:dyDescent="0.35">
      <c r="A148" s="67"/>
      <c r="B148" s="163">
        <v>135</v>
      </c>
      <c r="C148" s="183" t="s">
        <v>128</v>
      </c>
      <c r="D148" s="218" t="s">
        <v>258</v>
      </c>
      <c r="E148" s="256"/>
      <c r="F148" s="224"/>
      <c r="G148" s="219">
        <v>146789.5</v>
      </c>
      <c r="H148" s="173" t="s">
        <v>8</v>
      </c>
      <c r="I148" s="173" t="s">
        <v>8</v>
      </c>
      <c r="J148" s="173" t="s">
        <v>8</v>
      </c>
      <c r="K148" s="173" t="s">
        <v>8</v>
      </c>
      <c r="L148" s="173" t="s">
        <v>8</v>
      </c>
      <c r="M148" s="67"/>
    </row>
    <row r="149" spans="1:13" ht="18.75" x14ac:dyDescent="0.35">
      <c r="A149" s="67"/>
      <c r="B149" s="163">
        <v>136</v>
      </c>
      <c r="C149" s="183" t="s">
        <v>129</v>
      </c>
      <c r="D149" s="218" t="s">
        <v>258</v>
      </c>
      <c r="E149" s="257">
        <v>131636.32999999999</v>
      </c>
      <c r="F149" s="219">
        <v>81344.62</v>
      </c>
      <c r="G149" s="219">
        <v>284820.3</v>
      </c>
      <c r="H149" s="173" t="s">
        <v>8</v>
      </c>
      <c r="I149" s="173" t="s">
        <v>8</v>
      </c>
      <c r="J149" s="173" t="s">
        <v>8</v>
      </c>
      <c r="K149" s="173" t="s">
        <v>8</v>
      </c>
      <c r="L149" s="173" t="s">
        <v>8</v>
      </c>
      <c r="M149" s="67"/>
    </row>
    <row r="150" spans="1:13" ht="18.75" x14ac:dyDescent="0.35">
      <c r="A150" s="67"/>
      <c r="B150" s="163">
        <v>137</v>
      </c>
      <c r="C150" s="183" t="s">
        <v>130</v>
      </c>
      <c r="D150" s="218" t="s">
        <v>258</v>
      </c>
      <c r="E150" s="257">
        <v>56.96</v>
      </c>
      <c r="F150" s="219">
        <v>44.43</v>
      </c>
      <c r="G150" s="219">
        <v>88.1</v>
      </c>
      <c r="H150" s="205" t="s">
        <v>8</v>
      </c>
      <c r="I150" s="205" t="s">
        <v>8</v>
      </c>
      <c r="J150" s="205" t="s">
        <v>8</v>
      </c>
      <c r="K150" s="205" t="s">
        <v>8</v>
      </c>
      <c r="L150" s="173" t="s">
        <v>8</v>
      </c>
      <c r="M150" s="67"/>
    </row>
    <row r="151" spans="1:13" ht="18.75" x14ac:dyDescent="0.35">
      <c r="A151" s="67"/>
      <c r="B151" s="163">
        <v>138</v>
      </c>
      <c r="C151" s="183" t="s">
        <v>131</v>
      </c>
      <c r="D151" s="218" t="s">
        <v>258</v>
      </c>
      <c r="E151" s="257">
        <v>3873.36</v>
      </c>
      <c r="F151" s="219">
        <v>5025.8100000000004</v>
      </c>
      <c r="G151" s="219">
        <v>16865.3</v>
      </c>
      <c r="H151" s="173" t="s">
        <v>8</v>
      </c>
      <c r="I151" s="173" t="s">
        <v>8</v>
      </c>
      <c r="J151" s="173" t="s">
        <v>8</v>
      </c>
      <c r="K151" s="173" t="s">
        <v>8</v>
      </c>
      <c r="L151" s="173" t="s">
        <v>8</v>
      </c>
      <c r="M151" s="67"/>
    </row>
    <row r="152" spans="1:13" ht="18.75" x14ac:dyDescent="0.35">
      <c r="A152" s="67"/>
      <c r="B152" s="163">
        <v>139</v>
      </c>
      <c r="C152" s="183" t="s">
        <v>132</v>
      </c>
      <c r="D152" s="218" t="s">
        <v>258</v>
      </c>
      <c r="E152" s="257">
        <v>130.63999999999999</v>
      </c>
      <c r="F152" s="219">
        <v>99.79</v>
      </c>
      <c r="G152" s="219">
        <v>8.4</v>
      </c>
      <c r="H152" s="173" t="s">
        <v>8</v>
      </c>
      <c r="I152" s="173" t="s">
        <v>8</v>
      </c>
      <c r="J152" s="173" t="s">
        <v>8</v>
      </c>
      <c r="K152" s="173" t="s">
        <v>8</v>
      </c>
      <c r="L152" s="173" t="s">
        <v>8</v>
      </c>
      <c r="M152" s="67"/>
    </row>
    <row r="153" spans="1:13" ht="18.75" x14ac:dyDescent="0.35">
      <c r="A153" s="67"/>
      <c r="B153" s="163">
        <v>140</v>
      </c>
      <c r="C153" s="183" t="s">
        <v>133</v>
      </c>
      <c r="D153" s="218" t="s">
        <v>258</v>
      </c>
      <c r="E153" s="257">
        <v>7779476.3600000003</v>
      </c>
      <c r="F153" s="219">
        <v>8621542.5999999996</v>
      </c>
      <c r="G153" s="225">
        <v>5020717.8</v>
      </c>
      <c r="H153" s="173" t="s">
        <v>8</v>
      </c>
      <c r="I153" s="173" t="s">
        <v>8</v>
      </c>
      <c r="J153" s="173" t="s">
        <v>8</v>
      </c>
      <c r="K153" s="173" t="s">
        <v>8</v>
      </c>
      <c r="L153" s="173" t="s">
        <v>8</v>
      </c>
      <c r="M153" s="67"/>
    </row>
    <row r="154" spans="1:13" ht="18.75" x14ac:dyDescent="0.35">
      <c r="A154" s="67"/>
      <c r="B154" s="163">
        <v>141</v>
      </c>
      <c r="C154" s="183" t="s">
        <v>134</v>
      </c>
      <c r="D154" s="218" t="s">
        <v>258</v>
      </c>
      <c r="E154" s="257">
        <v>137446.73000000001</v>
      </c>
      <c r="F154" s="219">
        <v>139871</v>
      </c>
      <c r="G154" s="225">
        <v>181029.3</v>
      </c>
      <c r="H154" s="173" t="s">
        <v>8</v>
      </c>
      <c r="I154" s="173" t="s">
        <v>8</v>
      </c>
      <c r="J154" s="173" t="s">
        <v>8</v>
      </c>
      <c r="K154" s="173" t="s">
        <v>8</v>
      </c>
      <c r="L154" s="173" t="s">
        <v>8</v>
      </c>
      <c r="M154" s="67"/>
    </row>
    <row r="155" spans="1:13" x14ac:dyDescent="0.25">
      <c r="A155" s="67"/>
      <c r="B155" s="163"/>
      <c r="C155" s="210" t="s">
        <v>135</v>
      </c>
      <c r="D155" s="210"/>
      <c r="E155" s="210"/>
      <c r="F155" s="210"/>
      <c r="G155" s="210"/>
      <c r="H155" s="210"/>
      <c r="I155" s="210"/>
      <c r="J155" s="173"/>
      <c r="K155" s="173"/>
      <c r="L155" s="183"/>
      <c r="M155" s="67"/>
    </row>
    <row r="156" spans="1:13" x14ac:dyDescent="0.25">
      <c r="A156" s="67"/>
      <c r="B156" s="168"/>
      <c r="C156" s="210" t="s">
        <v>737</v>
      </c>
      <c r="D156" s="210"/>
      <c r="E156" s="226"/>
      <c r="F156" s="226"/>
      <c r="G156" s="226"/>
      <c r="H156" s="227"/>
      <c r="I156" s="227"/>
      <c r="J156" s="219"/>
      <c r="K156" s="219"/>
      <c r="L156" s="183"/>
      <c r="M156" s="67"/>
    </row>
    <row r="157" spans="1:13" x14ac:dyDescent="0.25">
      <c r="A157" s="67"/>
      <c r="B157" s="211"/>
      <c r="C157" s="211" t="s">
        <v>136</v>
      </c>
      <c r="D157" s="211"/>
      <c r="E157" s="211"/>
      <c r="F157" s="211"/>
      <c r="G157" s="211"/>
      <c r="H157" s="211"/>
      <c r="I157" s="211"/>
      <c r="J157" s="211"/>
      <c r="K157" s="211"/>
      <c r="L157" s="211"/>
      <c r="M157" s="67"/>
    </row>
    <row r="158" spans="1:13" ht="18" x14ac:dyDescent="0.25">
      <c r="A158" s="67"/>
      <c r="B158" s="163">
        <v>142</v>
      </c>
      <c r="C158" s="183" t="s">
        <v>247</v>
      </c>
      <c r="D158" s="183" t="s">
        <v>137</v>
      </c>
      <c r="E158" s="258">
        <v>402208.67</v>
      </c>
      <c r="F158" s="219">
        <v>522858</v>
      </c>
      <c r="G158" s="219">
        <v>499241.73709001538</v>
      </c>
      <c r="H158" s="219">
        <v>461694.72200000007</v>
      </c>
      <c r="I158" s="219">
        <v>424174.88</v>
      </c>
      <c r="J158" s="219">
        <v>128375</v>
      </c>
      <c r="K158" s="219">
        <v>142259</v>
      </c>
      <c r="L158" s="173" t="s">
        <v>8</v>
      </c>
      <c r="M158" s="67"/>
    </row>
    <row r="159" spans="1:13" x14ac:dyDescent="0.25">
      <c r="A159" s="67"/>
      <c r="B159" s="163">
        <v>143</v>
      </c>
      <c r="C159" s="183" t="s">
        <v>138</v>
      </c>
      <c r="D159" s="183" t="s">
        <v>137</v>
      </c>
      <c r="E159" s="252">
        <v>161</v>
      </c>
      <c r="F159" s="219">
        <v>66</v>
      </c>
      <c r="G159" s="219">
        <v>62.020496673864308</v>
      </c>
      <c r="H159" s="219">
        <v>55.436360880736657</v>
      </c>
      <c r="I159" s="219">
        <v>45.921264858756018</v>
      </c>
      <c r="J159" s="219">
        <v>13.482521304946706</v>
      </c>
      <c r="K159" s="219">
        <v>16.03</v>
      </c>
      <c r="L159" s="173" t="s">
        <v>8</v>
      </c>
      <c r="M159" s="67"/>
    </row>
    <row r="160" spans="1:13" x14ac:dyDescent="0.25">
      <c r="A160" s="67"/>
      <c r="B160" s="168"/>
      <c r="C160" s="228" t="s">
        <v>139</v>
      </c>
      <c r="D160" s="183"/>
      <c r="E160" s="252"/>
      <c r="F160" s="219"/>
      <c r="G160" s="219"/>
      <c r="H160" s="219"/>
      <c r="I160" s="219"/>
      <c r="J160" s="219"/>
      <c r="K160" s="219"/>
      <c r="L160" s="183"/>
      <c r="M160" s="67"/>
    </row>
    <row r="161" spans="1:13" ht="15.75" customHeight="1" x14ac:dyDescent="0.25">
      <c r="A161" s="67"/>
      <c r="B161" s="211"/>
      <c r="C161" s="211" t="s">
        <v>140</v>
      </c>
      <c r="D161" s="211"/>
      <c r="E161" s="211"/>
      <c r="F161" s="211"/>
      <c r="G161" s="211"/>
      <c r="H161" s="211"/>
      <c r="I161" s="211"/>
      <c r="J161" s="211"/>
      <c r="K161" s="211"/>
      <c r="L161" s="211"/>
      <c r="M161" s="67"/>
    </row>
    <row r="162" spans="1:13" x14ac:dyDescent="0.25">
      <c r="A162" s="67"/>
      <c r="B162" s="163"/>
      <c r="C162" s="229" t="s">
        <v>141</v>
      </c>
      <c r="D162" s="183"/>
      <c r="E162" s="252"/>
      <c r="F162" s="219"/>
      <c r="G162" s="219"/>
      <c r="H162" s="219"/>
      <c r="I162" s="219"/>
      <c r="J162" s="219"/>
      <c r="K162" s="219"/>
      <c r="L162" s="183"/>
      <c r="M162" s="67"/>
    </row>
    <row r="163" spans="1:13" ht="18.75" x14ac:dyDescent="0.35">
      <c r="A163" s="67"/>
      <c r="B163" s="163">
        <v>144</v>
      </c>
      <c r="C163" s="183" t="s">
        <v>142</v>
      </c>
      <c r="D163" s="183" t="s">
        <v>258</v>
      </c>
      <c r="E163" s="258">
        <v>106.69455000000001</v>
      </c>
      <c r="F163" s="219">
        <v>62</v>
      </c>
      <c r="G163" s="219">
        <v>59.2</v>
      </c>
      <c r="H163" s="219">
        <v>110.40713</v>
      </c>
      <c r="I163" s="219">
        <v>270.80650000000003</v>
      </c>
      <c r="J163" s="219">
        <v>239.94489999999999</v>
      </c>
      <c r="K163" s="219">
        <v>0</v>
      </c>
      <c r="L163" s="173" t="s">
        <v>8</v>
      </c>
      <c r="M163" s="67"/>
    </row>
    <row r="164" spans="1:13" ht="18.75" x14ac:dyDescent="0.35">
      <c r="A164" s="67"/>
      <c r="B164" s="163">
        <v>145</v>
      </c>
      <c r="C164" s="183" t="s">
        <v>143</v>
      </c>
      <c r="D164" s="183" t="s">
        <v>258</v>
      </c>
      <c r="E164" s="258">
        <v>96.884309999999999</v>
      </c>
      <c r="F164" s="219">
        <v>129</v>
      </c>
      <c r="G164" s="219">
        <v>208.12</v>
      </c>
      <c r="H164" s="219">
        <v>0</v>
      </c>
      <c r="I164" s="219">
        <v>566.11914000000002</v>
      </c>
      <c r="J164" s="219">
        <v>712.87017000000003</v>
      </c>
      <c r="K164" s="219">
        <v>0</v>
      </c>
      <c r="L164" s="173" t="s">
        <v>8</v>
      </c>
      <c r="M164" s="67"/>
    </row>
    <row r="165" spans="1:13" ht="18.75" x14ac:dyDescent="0.35">
      <c r="A165" s="67"/>
      <c r="B165" s="163">
        <v>146</v>
      </c>
      <c r="C165" s="183" t="s">
        <v>144</v>
      </c>
      <c r="D165" s="183" t="s">
        <v>258</v>
      </c>
      <c r="E165" s="258">
        <f>SUM(E163:E164)</f>
        <v>203.57886000000002</v>
      </c>
      <c r="F165" s="219">
        <v>192</v>
      </c>
      <c r="G165" s="219">
        <v>267.32</v>
      </c>
      <c r="H165" s="219">
        <v>110.40713</v>
      </c>
      <c r="I165" s="219">
        <v>836.92564000000004</v>
      </c>
      <c r="J165" s="219">
        <v>952.81506999999999</v>
      </c>
      <c r="K165" s="219">
        <v>0</v>
      </c>
      <c r="L165" s="173" t="s">
        <v>8</v>
      </c>
      <c r="M165" s="67"/>
    </row>
    <row r="166" spans="1:13" x14ac:dyDescent="0.25">
      <c r="A166" s="67"/>
      <c r="B166" s="163"/>
      <c r="C166" s="229" t="s">
        <v>145</v>
      </c>
      <c r="D166" s="183"/>
      <c r="E166" s="258"/>
      <c r="F166" s="219"/>
      <c r="G166" s="219"/>
      <c r="H166" s="219"/>
      <c r="I166" s="219"/>
      <c r="J166" s="219"/>
      <c r="K166" s="219"/>
      <c r="L166" s="173" t="s">
        <v>8</v>
      </c>
      <c r="M166" s="67"/>
    </row>
    <row r="167" spans="1:13" x14ac:dyDescent="0.25">
      <c r="A167" s="67"/>
      <c r="B167" s="163">
        <v>147</v>
      </c>
      <c r="C167" s="183" t="s">
        <v>146</v>
      </c>
      <c r="D167" s="183" t="s">
        <v>147</v>
      </c>
      <c r="E167" s="258">
        <v>3786.41354</v>
      </c>
      <c r="F167" s="219">
        <v>3015</v>
      </c>
      <c r="G167" s="219">
        <v>3978.7</v>
      </c>
      <c r="H167" s="219">
        <v>6132.1318799999999</v>
      </c>
      <c r="I167" s="219">
        <v>12988.885490000001</v>
      </c>
      <c r="J167" s="219">
        <v>14555.90841</v>
      </c>
      <c r="K167" s="219">
        <v>0</v>
      </c>
      <c r="L167" s="173" t="s">
        <v>8</v>
      </c>
      <c r="M167" s="67"/>
    </row>
    <row r="168" spans="1:13" x14ac:dyDescent="0.25">
      <c r="A168" s="67"/>
      <c r="B168" s="163">
        <v>148</v>
      </c>
      <c r="C168" s="183" t="s">
        <v>146</v>
      </c>
      <c r="D168" s="183" t="s">
        <v>148</v>
      </c>
      <c r="E168" s="258">
        <f>E167*277.7777777778</f>
        <v>1051781.538888973</v>
      </c>
      <c r="F168" s="219">
        <v>837582</v>
      </c>
      <c r="G168" s="219">
        <v>1105277.77</v>
      </c>
      <c r="H168" s="219">
        <v>1703383.5936263998</v>
      </c>
      <c r="I168" s="219">
        <v>3608052.6114121997</v>
      </c>
      <c r="J168" s="219">
        <v>4043340.2381297997</v>
      </c>
      <c r="K168" s="219">
        <v>0</v>
      </c>
      <c r="L168" s="173" t="s">
        <v>8</v>
      </c>
      <c r="M168" s="67"/>
    </row>
    <row r="169" spans="1:13" x14ac:dyDescent="0.25">
      <c r="A169" s="67"/>
      <c r="B169" s="230"/>
      <c r="C169" s="211" t="s">
        <v>149</v>
      </c>
      <c r="D169" s="211"/>
      <c r="E169" s="211"/>
      <c r="F169" s="211"/>
      <c r="G169" s="211"/>
      <c r="H169" s="211"/>
      <c r="I169" s="211"/>
      <c r="J169" s="211"/>
      <c r="K169" s="211"/>
      <c r="L169" s="211"/>
      <c r="M169" s="67"/>
    </row>
    <row r="170" spans="1:13" x14ac:dyDescent="0.25">
      <c r="A170" s="67"/>
      <c r="B170" s="231"/>
      <c r="C170" s="229" t="s">
        <v>141</v>
      </c>
      <c r="D170" s="165"/>
      <c r="E170" s="258"/>
      <c r="F170" s="183"/>
      <c r="G170" s="165"/>
      <c r="H170" s="165"/>
      <c r="I170" s="165"/>
      <c r="J170" s="165"/>
      <c r="K170" s="165"/>
      <c r="L170" s="165"/>
      <c r="M170" s="67"/>
    </row>
    <row r="171" spans="1:13" ht="18.75" x14ac:dyDescent="0.35">
      <c r="A171" s="67"/>
      <c r="B171" s="163">
        <v>149</v>
      </c>
      <c r="C171" s="183" t="s">
        <v>150</v>
      </c>
      <c r="D171" s="183" t="s">
        <v>258</v>
      </c>
      <c r="E171" s="258">
        <v>1988215.0930000001</v>
      </c>
      <c r="F171" s="219">
        <v>2338801.92</v>
      </c>
      <c r="G171" s="219">
        <v>2233661.77</v>
      </c>
      <c r="H171" s="219">
        <v>2162322.33</v>
      </c>
      <c r="I171" s="219">
        <v>2030656.58</v>
      </c>
      <c r="J171" s="219">
        <v>1064936.01</v>
      </c>
      <c r="K171" s="219">
        <v>1098883.8899999999</v>
      </c>
      <c r="L171" s="173" t="s">
        <v>8</v>
      </c>
      <c r="M171" s="67"/>
    </row>
    <row r="172" spans="1:13" ht="18.75" x14ac:dyDescent="0.35">
      <c r="A172" s="67"/>
      <c r="B172" s="163">
        <v>150</v>
      </c>
      <c r="C172" s="183" t="s">
        <v>151</v>
      </c>
      <c r="D172" s="183" t="s">
        <v>258</v>
      </c>
      <c r="E172" s="258">
        <v>884.54331999999999</v>
      </c>
      <c r="F172" s="219">
        <v>1184.75719</v>
      </c>
      <c r="G172" s="219">
        <v>792.29909999999995</v>
      </c>
      <c r="H172" s="219">
        <v>692.41606999999999</v>
      </c>
      <c r="I172" s="219">
        <v>556.31850999999995</v>
      </c>
      <c r="J172" s="219">
        <v>787.26613999999995</v>
      </c>
      <c r="K172" s="219">
        <v>1637.7712799999999</v>
      </c>
      <c r="L172" s="173" t="s">
        <v>8</v>
      </c>
      <c r="M172" s="67"/>
    </row>
    <row r="173" spans="1:13" ht="18.75" x14ac:dyDescent="0.35">
      <c r="A173" s="67"/>
      <c r="B173" s="163">
        <v>151</v>
      </c>
      <c r="C173" s="183" t="s">
        <v>152</v>
      </c>
      <c r="D173" s="183" t="s">
        <v>257</v>
      </c>
      <c r="E173" s="258">
        <f>SUM(E171,E172)</f>
        <v>1989099.63632</v>
      </c>
      <c r="F173" s="219">
        <f t="shared" ref="F173:K173" si="31">SUM(F171,F172)</f>
        <v>2339986.6771899997</v>
      </c>
      <c r="G173" s="219">
        <f t="shared" si="31"/>
        <v>2234454.0691</v>
      </c>
      <c r="H173" s="219">
        <f t="shared" si="31"/>
        <v>2163014.7460699999</v>
      </c>
      <c r="I173" s="219">
        <f t="shared" si="31"/>
        <v>2031212.89851</v>
      </c>
      <c r="J173" s="219">
        <f t="shared" si="31"/>
        <v>1065723.27614</v>
      </c>
      <c r="K173" s="219">
        <f t="shared" si="31"/>
        <v>1100521.6612799999</v>
      </c>
      <c r="L173" s="173" t="s">
        <v>8</v>
      </c>
      <c r="M173" s="67"/>
    </row>
    <row r="174" spans="1:13" x14ac:dyDescent="0.25">
      <c r="A174" s="67"/>
      <c r="B174" s="211"/>
      <c r="C174" s="211" t="s">
        <v>153</v>
      </c>
      <c r="D174" s="211"/>
      <c r="E174" s="211"/>
      <c r="F174" s="211"/>
      <c r="G174" s="211"/>
      <c r="H174" s="211"/>
      <c r="I174" s="211"/>
      <c r="J174" s="211"/>
      <c r="K174" s="211"/>
      <c r="L174" s="211"/>
      <c r="M174" s="67"/>
    </row>
    <row r="175" spans="1:13" x14ac:dyDescent="0.25">
      <c r="A175" s="67"/>
      <c r="B175" s="163"/>
      <c r="C175" s="229" t="s">
        <v>141</v>
      </c>
      <c r="D175" s="165"/>
      <c r="E175" s="258"/>
      <c r="F175" s="219"/>
      <c r="G175" s="219"/>
      <c r="H175" s="219"/>
      <c r="I175" s="219"/>
      <c r="J175" s="219"/>
      <c r="K175" s="219"/>
      <c r="L175" s="165"/>
      <c r="M175" s="67"/>
    </row>
    <row r="176" spans="1:13" ht="18.75" x14ac:dyDescent="0.35">
      <c r="A176" s="67"/>
      <c r="B176" s="163">
        <v>152</v>
      </c>
      <c r="C176" s="183" t="s">
        <v>154</v>
      </c>
      <c r="D176" s="183" t="s">
        <v>258</v>
      </c>
      <c r="E176" s="258">
        <v>671.68</v>
      </c>
      <c r="F176" s="219">
        <v>469.28</v>
      </c>
      <c r="G176" s="219">
        <v>439.78</v>
      </c>
      <c r="H176" s="219">
        <v>2338801.92</v>
      </c>
      <c r="I176" s="219">
        <v>1812.32</v>
      </c>
      <c r="J176" s="219">
        <v>6944.53</v>
      </c>
      <c r="K176" s="219">
        <v>6944.53</v>
      </c>
      <c r="L176" s="173" t="s">
        <v>8</v>
      </c>
      <c r="M176" s="67"/>
    </row>
    <row r="177" spans="1:13" ht="18.75" x14ac:dyDescent="0.35">
      <c r="A177" s="67"/>
      <c r="B177" s="163">
        <v>153</v>
      </c>
      <c r="C177" s="183" t="s">
        <v>155</v>
      </c>
      <c r="D177" s="183" t="s">
        <v>258</v>
      </c>
      <c r="E177" s="258">
        <v>9.85</v>
      </c>
      <c r="F177" s="219">
        <v>14.440060000000001</v>
      </c>
      <c r="G177" s="172">
        <v>0</v>
      </c>
      <c r="H177" s="172">
        <v>0</v>
      </c>
      <c r="I177" s="219">
        <v>142.78622999999999</v>
      </c>
      <c r="J177" s="219">
        <v>192.44265999999999</v>
      </c>
      <c r="K177" s="219">
        <v>372.32841999999999</v>
      </c>
      <c r="L177" s="173" t="s">
        <v>8</v>
      </c>
      <c r="M177" s="67"/>
    </row>
    <row r="178" spans="1:13" ht="18.75" x14ac:dyDescent="0.35">
      <c r="A178" s="67"/>
      <c r="B178" s="163">
        <v>154</v>
      </c>
      <c r="C178" s="183" t="s">
        <v>156</v>
      </c>
      <c r="D178" s="183" t="s">
        <v>257</v>
      </c>
      <c r="E178" s="258">
        <f>SUM(E176,E177)</f>
        <v>681.53</v>
      </c>
      <c r="F178" s="219">
        <f t="shared" ref="F178:K178" si="32">SUM(F176,F177)</f>
        <v>483.72005999999999</v>
      </c>
      <c r="G178" s="219">
        <f t="shared" si="32"/>
        <v>439.78</v>
      </c>
      <c r="H178" s="219">
        <f t="shared" si="32"/>
        <v>2338801.92</v>
      </c>
      <c r="I178" s="219">
        <f t="shared" si="32"/>
        <v>1955.1062299999999</v>
      </c>
      <c r="J178" s="219">
        <f t="shared" si="32"/>
        <v>7136.9726599999995</v>
      </c>
      <c r="K178" s="219">
        <f t="shared" si="32"/>
        <v>7316.8584199999996</v>
      </c>
      <c r="L178" s="173" t="s">
        <v>8</v>
      </c>
      <c r="M178" s="67"/>
    </row>
    <row r="179" spans="1:13" x14ac:dyDescent="0.25">
      <c r="A179" s="67"/>
      <c r="B179" s="211"/>
      <c r="C179" s="211" t="s">
        <v>157</v>
      </c>
      <c r="D179" s="211"/>
      <c r="E179" s="211"/>
      <c r="F179" s="211"/>
      <c r="G179" s="211"/>
      <c r="H179" s="211"/>
      <c r="I179" s="211"/>
      <c r="J179" s="211"/>
      <c r="K179" s="211"/>
      <c r="L179" s="211"/>
      <c r="M179" s="67"/>
    </row>
    <row r="180" spans="1:13" x14ac:dyDescent="0.25">
      <c r="A180" s="67"/>
      <c r="B180" s="163"/>
      <c r="C180" s="229" t="s">
        <v>141</v>
      </c>
      <c r="D180" s="183"/>
      <c r="E180" s="258"/>
      <c r="F180" s="219"/>
      <c r="G180" s="219"/>
      <c r="H180" s="219"/>
      <c r="I180" s="219"/>
      <c r="J180" s="219"/>
      <c r="K180" s="219"/>
      <c r="L180" s="183"/>
      <c r="M180" s="69"/>
    </row>
    <row r="181" spans="1:13" ht="18.75" x14ac:dyDescent="0.35">
      <c r="A181" s="67"/>
      <c r="B181" s="163">
        <v>155</v>
      </c>
      <c r="C181" s="183" t="s">
        <v>158</v>
      </c>
      <c r="D181" s="183" t="s">
        <v>258</v>
      </c>
      <c r="E181" s="259">
        <v>0.30668000000000001</v>
      </c>
      <c r="F181" s="219">
        <v>0.95</v>
      </c>
      <c r="G181" s="172">
        <v>0</v>
      </c>
      <c r="H181" s="219">
        <v>1.76</v>
      </c>
      <c r="I181" s="219">
        <v>267.31</v>
      </c>
      <c r="J181" s="219">
        <v>9.85</v>
      </c>
      <c r="K181" s="172">
        <v>0</v>
      </c>
      <c r="L181" s="173" t="s">
        <v>8</v>
      </c>
      <c r="M181" s="67"/>
    </row>
    <row r="182" spans="1:13" ht="18.75" x14ac:dyDescent="0.35">
      <c r="A182" s="67"/>
      <c r="B182" s="163">
        <v>156</v>
      </c>
      <c r="C182" s="183" t="s">
        <v>159</v>
      </c>
      <c r="D182" s="183" t="s">
        <v>258</v>
      </c>
      <c r="E182" s="258">
        <v>11.128539</v>
      </c>
      <c r="F182" s="219">
        <v>11.1462</v>
      </c>
      <c r="G182" s="172">
        <v>0</v>
      </c>
      <c r="H182" s="172">
        <v>0</v>
      </c>
      <c r="I182" s="219">
        <v>40.572429999999997</v>
      </c>
      <c r="J182" s="219">
        <v>7.0115100000000004</v>
      </c>
      <c r="K182" s="172">
        <v>0</v>
      </c>
      <c r="L182" s="173" t="s">
        <v>8</v>
      </c>
      <c r="M182" s="67"/>
    </row>
    <row r="183" spans="1:13" ht="18.75" x14ac:dyDescent="0.35">
      <c r="A183" s="67"/>
      <c r="B183" s="163">
        <v>157</v>
      </c>
      <c r="C183" s="183" t="s">
        <v>160</v>
      </c>
      <c r="D183" s="183" t="s">
        <v>257</v>
      </c>
      <c r="E183" s="258">
        <f>SUM(E181,E182)</f>
        <v>11.435219</v>
      </c>
      <c r="F183" s="219">
        <f t="shared" ref="F183:K183" si="33">SUM(F181,F182)</f>
        <v>12.0962</v>
      </c>
      <c r="G183" s="172">
        <f t="shared" si="33"/>
        <v>0</v>
      </c>
      <c r="H183" s="219">
        <f t="shared" si="33"/>
        <v>1.76</v>
      </c>
      <c r="I183" s="219">
        <f t="shared" si="33"/>
        <v>307.88243</v>
      </c>
      <c r="J183" s="219">
        <f t="shared" si="33"/>
        <v>16.861509999999999</v>
      </c>
      <c r="K183" s="172">
        <f t="shared" si="33"/>
        <v>0</v>
      </c>
      <c r="L183" s="173" t="s">
        <v>8</v>
      </c>
      <c r="M183" s="67"/>
    </row>
    <row r="184" spans="1:13" ht="15" customHeight="1" x14ac:dyDescent="0.25">
      <c r="A184" s="67"/>
      <c r="B184" s="211"/>
      <c r="C184" s="211" t="s">
        <v>161</v>
      </c>
      <c r="D184" s="211"/>
      <c r="E184" s="211"/>
      <c r="F184" s="211"/>
      <c r="G184" s="211"/>
      <c r="H184" s="211"/>
      <c r="I184" s="211"/>
      <c r="J184" s="211"/>
      <c r="K184" s="211"/>
      <c r="L184" s="211"/>
      <c r="M184" s="67"/>
    </row>
    <row r="185" spans="1:13" x14ac:dyDescent="0.25">
      <c r="A185" s="67"/>
      <c r="B185" s="163"/>
      <c r="C185" s="229" t="s">
        <v>141</v>
      </c>
      <c r="D185" s="183"/>
      <c r="E185" s="252"/>
      <c r="F185" s="183"/>
      <c r="G185" s="183"/>
      <c r="H185" s="183"/>
      <c r="I185" s="183"/>
      <c r="J185" s="183"/>
      <c r="K185" s="183"/>
      <c r="L185" s="183"/>
      <c r="M185" s="69"/>
    </row>
    <row r="186" spans="1:13" ht="18.75" x14ac:dyDescent="0.35">
      <c r="A186" s="67"/>
      <c r="B186" s="163">
        <v>158</v>
      </c>
      <c r="C186" s="183" t="s">
        <v>162</v>
      </c>
      <c r="D186" s="183" t="s">
        <v>258</v>
      </c>
      <c r="E186" s="260">
        <v>0</v>
      </c>
      <c r="F186" s="173">
        <v>0</v>
      </c>
      <c r="G186" s="173" t="s">
        <v>8</v>
      </c>
      <c r="H186" s="173" t="s">
        <v>8</v>
      </c>
      <c r="I186" s="173" t="s">
        <v>8</v>
      </c>
      <c r="J186" s="173" t="s">
        <v>8</v>
      </c>
      <c r="K186" s="173" t="s">
        <v>8</v>
      </c>
      <c r="L186" s="173" t="s">
        <v>8</v>
      </c>
      <c r="M186" s="67"/>
    </row>
    <row r="187" spans="1:13" ht="18.75" x14ac:dyDescent="0.35">
      <c r="A187" s="67"/>
      <c r="B187" s="163">
        <v>159</v>
      </c>
      <c r="C187" s="183" t="s">
        <v>163</v>
      </c>
      <c r="D187" s="183" t="s">
        <v>258</v>
      </c>
      <c r="E187" s="255">
        <v>23.928429999999999</v>
      </c>
      <c r="F187" s="206">
        <v>25.171579999999999</v>
      </c>
      <c r="G187" s="173" t="s">
        <v>8</v>
      </c>
      <c r="H187" s="173" t="s">
        <v>8</v>
      </c>
      <c r="I187" s="173" t="s">
        <v>8</v>
      </c>
      <c r="J187" s="173" t="s">
        <v>8</v>
      </c>
      <c r="K187" s="173" t="s">
        <v>8</v>
      </c>
      <c r="L187" s="173" t="s">
        <v>8</v>
      </c>
      <c r="M187" s="67"/>
    </row>
    <row r="188" spans="1:13" ht="18.75" x14ac:dyDescent="0.35">
      <c r="A188" s="67"/>
      <c r="B188" s="163">
        <v>160</v>
      </c>
      <c r="C188" s="183" t="s">
        <v>164</v>
      </c>
      <c r="D188" s="183" t="s">
        <v>257</v>
      </c>
      <c r="E188" s="255">
        <v>23.928429999999999</v>
      </c>
      <c r="F188" s="206">
        <v>25.171579999999999</v>
      </c>
      <c r="G188" s="173" t="s">
        <v>8</v>
      </c>
      <c r="H188" s="173" t="s">
        <v>8</v>
      </c>
      <c r="I188" s="173" t="s">
        <v>8</v>
      </c>
      <c r="J188" s="173" t="s">
        <v>8</v>
      </c>
      <c r="K188" s="173" t="s">
        <v>8</v>
      </c>
      <c r="L188" s="173" t="s">
        <v>8</v>
      </c>
      <c r="M188" s="67"/>
    </row>
    <row r="189" spans="1:13" x14ac:dyDescent="0.25">
      <c r="A189" s="67"/>
      <c r="B189" s="211"/>
      <c r="C189" s="211" t="s">
        <v>165</v>
      </c>
      <c r="D189" s="211"/>
      <c r="E189" s="211"/>
      <c r="F189" s="211"/>
      <c r="G189" s="211"/>
      <c r="H189" s="211"/>
      <c r="I189" s="211"/>
      <c r="J189" s="211"/>
      <c r="K189" s="211"/>
      <c r="L189" s="211"/>
      <c r="M189" s="67"/>
    </row>
    <row r="190" spans="1:13" ht="19.5" x14ac:dyDescent="0.35">
      <c r="A190" s="67"/>
      <c r="B190" s="163">
        <v>161</v>
      </c>
      <c r="C190" s="232" t="s">
        <v>248</v>
      </c>
      <c r="D190" s="183" t="s">
        <v>257</v>
      </c>
      <c r="E190" s="261">
        <v>1358498.55</v>
      </c>
      <c r="F190" s="191">
        <v>1738745.86</v>
      </c>
      <c r="G190" s="191">
        <v>1634586.3430000001</v>
      </c>
      <c r="H190" s="191">
        <v>1535349.514</v>
      </c>
      <c r="I190" s="219">
        <v>1410578.602</v>
      </c>
      <c r="J190" s="219">
        <v>422525.0232</v>
      </c>
      <c r="K190" s="219">
        <v>471742.86290000001</v>
      </c>
      <c r="L190" s="173" t="s">
        <v>8</v>
      </c>
      <c r="M190" s="67"/>
    </row>
    <row r="191" spans="1:13" ht="19.5" x14ac:dyDescent="0.35">
      <c r="A191" s="67"/>
      <c r="B191" s="163">
        <v>162</v>
      </c>
      <c r="C191" s="232" t="s">
        <v>249</v>
      </c>
      <c r="D191" s="183" t="s">
        <v>257</v>
      </c>
      <c r="E191" s="261">
        <v>547593</v>
      </c>
      <c r="F191" s="191">
        <v>498783.83</v>
      </c>
      <c r="G191" s="191">
        <v>543239.37789999996</v>
      </c>
      <c r="H191" s="191">
        <v>579607.34129999997</v>
      </c>
      <c r="I191" s="219">
        <v>547257.0895</v>
      </c>
      <c r="J191" s="219">
        <v>551460.23540000001</v>
      </c>
      <c r="K191" s="219">
        <v>570581.98401999997</v>
      </c>
      <c r="L191" s="173" t="s">
        <v>8</v>
      </c>
      <c r="M191" s="67"/>
    </row>
    <row r="192" spans="1:13" ht="19.5" x14ac:dyDescent="0.35">
      <c r="A192" s="67"/>
      <c r="B192" s="163">
        <v>163</v>
      </c>
      <c r="C192" s="232" t="s">
        <v>250</v>
      </c>
      <c r="D192" s="183" t="s">
        <v>257</v>
      </c>
      <c r="E192" s="261">
        <v>78614</v>
      </c>
      <c r="F192" s="191">
        <v>98181.42</v>
      </c>
      <c r="G192" s="191">
        <v>53243.436569999998</v>
      </c>
      <c r="H192" s="191">
        <v>44417.36825</v>
      </c>
      <c r="I192" s="219">
        <v>69567.499649999998</v>
      </c>
      <c r="J192" s="219">
        <v>87114.262239999996</v>
      </c>
      <c r="K192" s="219">
        <v>52683.183850000001</v>
      </c>
      <c r="L192" s="173" t="s">
        <v>8</v>
      </c>
      <c r="M192" s="67"/>
    </row>
    <row r="193" spans="1:13" ht="19.5" x14ac:dyDescent="0.35">
      <c r="A193" s="67"/>
      <c r="B193" s="163">
        <v>164</v>
      </c>
      <c r="C193" s="214" t="s">
        <v>251</v>
      </c>
      <c r="D193" s="183" t="s">
        <v>265</v>
      </c>
      <c r="E193" s="261">
        <v>2975.16</v>
      </c>
      <c r="F193" s="191">
        <v>2545.12</v>
      </c>
      <c r="G193" s="191">
        <v>2523.9302200000002</v>
      </c>
      <c r="H193" s="191">
        <v>2244.13</v>
      </c>
      <c r="I193" s="219">
        <v>2493.83124</v>
      </c>
      <c r="J193" s="219">
        <v>3204.22579</v>
      </c>
      <c r="K193" s="219">
        <v>2884.45</v>
      </c>
      <c r="L193" s="173" t="s">
        <v>8</v>
      </c>
      <c r="M193" s="67"/>
    </row>
    <row r="194" spans="1:13" x14ac:dyDescent="0.25">
      <c r="A194" s="67"/>
      <c r="B194" s="163"/>
      <c r="C194" s="233" t="s">
        <v>166</v>
      </c>
      <c r="D194" s="183"/>
      <c r="E194" s="258"/>
      <c r="F194" s="220"/>
      <c r="G194" s="220"/>
      <c r="H194" s="220"/>
      <c r="I194" s="183"/>
      <c r="J194" s="183"/>
      <c r="K194" s="183"/>
      <c r="L194" s="183"/>
      <c r="M194" s="67"/>
    </row>
    <row r="195" spans="1:13" x14ac:dyDescent="0.25">
      <c r="A195" s="67"/>
      <c r="B195" s="163"/>
      <c r="C195" s="233" t="s">
        <v>167</v>
      </c>
      <c r="D195" s="183"/>
      <c r="E195" s="258"/>
      <c r="F195" s="220"/>
      <c r="G195" s="220"/>
      <c r="H195" s="220"/>
      <c r="I195" s="183"/>
      <c r="J195" s="183"/>
      <c r="K195" s="183"/>
      <c r="L195" s="183"/>
      <c r="M195" s="67"/>
    </row>
    <row r="196" spans="1:13" x14ac:dyDescent="0.25">
      <c r="A196" s="67"/>
      <c r="B196" s="163"/>
      <c r="C196" s="233" t="s">
        <v>168</v>
      </c>
      <c r="D196" s="183"/>
      <c r="E196" s="258"/>
      <c r="F196" s="220"/>
      <c r="G196" s="220"/>
      <c r="H196" s="220"/>
      <c r="I196" s="183"/>
      <c r="J196" s="183"/>
      <c r="K196" s="183"/>
      <c r="L196" s="183"/>
      <c r="M196" s="67"/>
    </row>
    <row r="197" spans="1:13" x14ac:dyDescent="0.25">
      <c r="A197" s="67"/>
      <c r="B197" s="163"/>
      <c r="C197" s="228" t="s">
        <v>169</v>
      </c>
      <c r="D197" s="183"/>
      <c r="E197" s="266"/>
      <c r="F197" s="220"/>
      <c r="G197" s="220"/>
      <c r="H197" s="220"/>
      <c r="I197" s="206"/>
      <c r="J197" s="206"/>
      <c r="K197" s="206"/>
      <c r="L197" s="206"/>
      <c r="M197" s="67"/>
    </row>
    <row r="198" spans="1:13" x14ac:dyDescent="0.25">
      <c r="A198" s="65"/>
      <c r="B198" s="170"/>
      <c r="C198" s="170" t="s">
        <v>145</v>
      </c>
      <c r="D198" s="170"/>
      <c r="E198" s="170"/>
      <c r="F198" s="170"/>
      <c r="G198" s="170"/>
      <c r="H198" s="170"/>
      <c r="I198" s="170"/>
      <c r="J198" s="170"/>
      <c r="K198" s="170"/>
      <c r="L198" s="170"/>
      <c r="M198" s="65"/>
    </row>
    <row r="199" spans="1:13" x14ac:dyDescent="0.25">
      <c r="A199" s="65"/>
      <c r="B199" s="211"/>
      <c r="C199" s="211" t="s">
        <v>170</v>
      </c>
      <c r="D199" s="211"/>
      <c r="E199" s="211"/>
      <c r="F199" s="211"/>
      <c r="G199" s="211"/>
      <c r="H199" s="211"/>
      <c r="I199" s="211"/>
      <c r="J199" s="211"/>
      <c r="K199" s="211"/>
      <c r="L199" s="211"/>
      <c r="M199" s="67"/>
    </row>
    <row r="200" spans="1:13" x14ac:dyDescent="0.25">
      <c r="A200" s="67"/>
      <c r="B200" s="163">
        <v>165</v>
      </c>
      <c r="C200" s="183" t="s">
        <v>171</v>
      </c>
      <c r="D200" s="183" t="s">
        <v>147</v>
      </c>
      <c r="E200" s="258">
        <v>30110.31669</v>
      </c>
      <c r="F200" s="219">
        <v>35778.720000000001</v>
      </c>
      <c r="G200" s="219">
        <v>39856.690999999999</v>
      </c>
      <c r="H200" s="219">
        <v>32862.788059999999</v>
      </c>
      <c r="I200" s="219">
        <v>32566.305219999998</v>
      </c>
      <c r="J200" s="219">
        <v>0</v>
      </c>
      <c r="K200" s="219">
        <v>0</v>
      </c>
      <c r="L200" s="219">
        <v>0</v>
      </c>
      <c r="M200" s="67"/>
    </row>
    <row r="201" spans="1:13" x14ac:dyDescent="0.25">
      <c r="A201" s="67"/>
      <c r="B201" s="163">
        <v>166</v>
      </c>
      <c r="C201" s="183" t="s">
        <v>172</v>
      </c>
      <c r="D201" s="183" t="s">
        <v>147</v>
      </c>
      <c r="E201" s="258">
        <v>149533.98434</v>
      </c>
      <c r="F201" s="219">
        <v>251709.3161</v>
      </c>
      <c r="G201" s="219">
        <v>620908.47000000009</v>
      </c>
      <c r="H201" s="219">
        <v>444565.32318000006</v>
      </c>
      <c r="I201" s="219">
        <v>564962.98745999997</v>
      </c>
      <c r="J201" s="219">
        <v>0</v>
      </c>
      <c r="K201" s="219">
        <v>0</v>
      </c>
      <c r="L201" s="219">
        <v>0</v>
      </c>
      <c r="M201" s="67"/>
    </row>
    <row r="202" spans="1:13" x14ac:dyDescent="0.25">
      <c r="A202" s="67"/>
      <c r="B202" s="163">
        <v>167</v>
      </c>
      <c r="C202" s="183" t="s">
        <v>173</v>
      </c>
      <c r="D202" s="183" t="s">
        <v>147</v>
      </c>
      <c r="E202" s="258">
        <v>8548556.8103999998</v>
      </c>
      <c r="F202" s="219">
        <v>7680929.1600000001</v>
      </c>
      <c r="G202" s="219">
        <v>8184260.4400000004</v>
      </c>
      <c r="H202" s="219">
        <v>9350709</v>
      </c>
      <c r="I202" s="219">
        <v>8148845.0053300001</v>
      </c>
      <c r="J202" s="219">
        <v>0</v>
      </c>
      <c r="K202" s="219">
        <v>0</v>
      </c>
      <c r="L202" s="219">
        <v>0</v>
      </c>
      <c r="M202" s="67"/>
    </row>
    <row r="203" spans="1:13" x14ac:dyDescent="0.25">
      <c r="A203" s="67"/>
      <c r="B203" s="163">
        <v>168</v>
      </c>
      <c r="C203" s="183" t="s">
        <v>174</v>
      </c>
      <c r="D203" s="183" t="s">
        <v>147</v>
      </c>
      <c r="E203" s="258">
        <v>992157.27743999998</v>
      </c>
      <c r="F203" s="219">
        <v>1258854.97</v>
      </c>
      <c r="G203" s="219">
        <v>663165.18999999994</v>
      </c>
      <c r="H203" s="219">
        <v>843549.11534000002</v>
      </c>
      <c r="I203" s="219">
        <v>885112.35456000001</v>
      </c>
      <c r="J203" s="219">
        <v>0</v>
      </c>
      <c r="K203" s="219">
        <v>0</v>
      </c>
      <c r="L203" s="219">
        <v>0</v>
      </c>
      <c r="M203" s="67"/>
    </row>
    <row r="204" spans="1:13" x14ac:dyDescent="0.25">
      <c r="A204" s="67"/>
      <c r="B204" s="163">
        <v>169</v>
      </c>
      <c r="C204" s="183" t="s">
        <v>175</v>
      </c>
      <c r="D204" s="183" t="s">
        <v>147</v>
      </c>
      <c r="E204" s="258">
        <v>1987.4475</v>
      </c>
      <c r="F204" s="219">
        <v>1165.3599999999999</v>
      </c>
      <c r="G204" s="219">
        <v>1047.43</v>
      </c>
      <c r="H204" s="219">
        <v>2062.6510199999998</v>
      </c>
      <c r="I204" s="219">
        <v>5015.3768</v>
      </c>
      <c r="J204" s="219">
        <v>0</v>
      </c>
      <c r="K204" s="219">
        <v>0</v>
      </c>
      <c r="L204" s="219">
        <v>0</v>
      </c>
      <c r="M204" s="67"/>
    </row>
    <row r="205" spans="1:13" x14ac:dyDescent="0.25">
      <c r="A205" s="67"/>
      <c r="B205" s="163">
        <v>170</v>
      </c>
      <c r="C205" s="183" t="s">
        <v>176</v>
      </c>
      <c r="D205" s="183" t="s">
        <v>147</v>
      </c>
      <c r="E205" s="258">
        <v>12029.92985</v>
      </c>
      <c r="F205" s="219">
        <v>11838.28</v>
      </c>
      <c r="G205" s="219">
        <v>11471.02</v>
      </c>
      <c r="H205" s="219">
        <v>7463.16806</v>
      </c>
      <c r="I205" s="219">
        <v>18049.201590000001</v>
      </c>
      <c r="J205" s="219">
        <v>0</v>
      </c>
      <c r="K205" s="219">
        <v>0</v>
      </c>
      <c r="L205" s="219">
        <v>0</v>
      </c>
      <c r="M205" s="67"/>
    </row>
    <row r="206" spans="1:13" x14ac:dyDescent="0.25">
      <c r="A206" s="67"/>
      <c r="B206" s="211"/>
      <c r="C206" s="211" t="s">
        <v>177</v>
      </c>
      <c r="D206" s="211"/>
      <c r="E206" s="211"/>
      <c r="F206" s="211"/>
      <c r="G206" s="211"/>
      <c r="H206" s="211"/>
      <c r="I206" s="211"/>
      <c r="J206" s="211"/>
      <c r="K206" s="211"/>
      <c r="L206" s="211"/>
      <c r="M206" s="67"/>
    </row>
    <row r="207" spans="1:13" x14ac:dyDescent="0.25">
      <c r="A207" s="67"/>
      <c r="B207" s="163">
        <v>171</v>
      </c>
      <c r="C207" s="183" t="s">
        <v>178</v>
      </c>
      <c r="D207" s="183" t="s">
        <v>147</v>
      </c>
      <c r="E207" s="258">
        <v>1710.39</v>
      </c>
      <c r="F207" s="219">
        <v>1080.8900000000001</v>
      </c>
      <c r="G207" s="219">
        <v>241.4</v>
      </c>
      <c r="H207" s="172">
        <v>0</v>
      </c>
      <c r="I207" s="172">
        <v>0</v>
      </c>
      <c r="J207" s="172">
        <v>0</v>
      </c>
      <c r="K207" s="172">
        <v>0</v>
      </c>
      <c r="L207" s="219">
        <v>0</v>
      </c>
      <c r="M207" s="67"/>
    </row>
    <row r="208" spans="1:13" x14ac:dyDescent="0.25">
      <c r="A208" s="67"/>
      <c r="B208" s="163">
        <v>172</v>
      </c>
      <c r="C208" s="183" t="s">
        <v>179</v>
      </c>
      <c r="D208" s="183" t="s">
        <v>147</v>
      </c>
      <c r="E208" s="247">
        <v>0</v>
      </c>
      <c r="F208" s="172">
        <v>0</v>
      </c>
      <c r="G208" s="172">
        <v>0</v>
      </c>
      <c r="H208" s="172">
        <v>0</v>
      </c>
      <c r="I208" s="172">
        <v>0</v>
      </c>
      <c r="J208" s="172">
        <v>0</v>
      </c>
      <c r="K208" s="172">
        <v>0</v>
      </c>
      <c r="L208" s="219">
        <v>0</v>
      </c>
      <c r="M208" s="67"/>
    </row>
    <row r="209" spans="1:13" x14ac:dyDescent="0.25">
      <c r="A209" s="67"/>
      <c r="B209" s="163">
        <v>173</v>
      </c>
      <c r="C209" s="183" t="s">
        <v>180</v>
      </c>
      <c r="D209" s="183" t="s">
        <v>147</v>
      </c>
      <c r="E209" s="247">
        <v>0</v>
      </c>
      <c r="F209" s="172">
        <v>0</v>
      </c>
      <c r="G209" s="172">
        <v>0</v>
      </c>
      <c r="H209" s="172">
        <v>0</v>
      </c>
      <c r="I209" s="172">
        <v>0</v>
      </c>
      <c r="J209" s="172">
        <v>0</v>
      </c>
      <c r="K209" s="172">
        <v>0</v>
      </c>
      <c r="L209" s="219">
        <v>0</v>
      </c>
      <c r="M209" s="67"/>
    </row>
    <row r="210" spans="1:13" x14ac:dyDescent="0.25">
      <c r="A210" s="67"/>
      <c r="B210" s="163">
        <v>174</v>
      </c>
      <c r="C210" s="183" t="s">
        <v>181</v>
      </c>
      <c r="D210" s="183" t="s">
        <v>147</v>
      </c>
      <c r="E210" s="247">
        <v>0</v>
      </c>
      <c r="F210" s="172">
        <v>0</v>
      </c>
      <c r="G210" s="172">
        <v>0</v>
      </c>
      <c r="H210" s="172">
        <v>0</v>
      </c>
      <c r="I210" s="172">
        <v>0</v>
      </c>
      <c r="J210" s="172">
        <v>0</v>
      </c>
      <c r="K210" s="172">
        <v>0</v>
      </c>
      <c r="L210" s="219">
        <v>0</v>
      </c>
      <c r="M210" s="67"/>
    </row>
    <row r="211" spans="1:13" x14ac:dyDescent="0.25">
      <c r="A211" s="67"/>
      <c r="B211" s="163">
        <v>175</v>
      </c>
      <c r="C211" s="183" t="s">
        <v>182</v>
      </c>
      <c r="D211" s="183" t="s">
        <v>147</v>
      </c>
      <c r="E211" s="247">
        <v>0</v>
      </c>
      <c r="F211" s="172">
        <v>0</v>
      </c>
      <c r="G211" s="172">
        <v>0</v>
      </c>
      <c r="H211" s="172">
        <v>0</v>
      </c>
      <c r="I211" s="172">
        <v>0</v>
      </c>
      <c r="J211" s="172">
        <v>0</v>
      </c>
      <c r="K211" s="172">
        <v>0</v>
      </c>
      <c r="L211" s="219">
        <v>0</v>
      </c>
      <c r="M211" s="67"/>
    </row>
    <row r="212" spans="1:13" x14ac:dyDescent="0.25">
      <c r="A212" s="67"/>
      <c r="B212" s="211"/>
      <c r="C212" s="211" t="s">
        <v>183</v>
      </c>
      <c r="D212" s="211"/>
      <c r="E212" s="211"/>
      <c r="F212" s="211"/>
      <c r="G212" s="211"/>
      <c r="H212" s="211"/>
      <c r="I212" s="211"/>
      <c r="J212" s="211"/>
      <c r="K212" s="211"/>
      <c r="L212" s="211"/>
      <c r="M212" s="67"/>
    </row>
    <row r="213" spans="1:13" x14ac:dyDescent="0.25">
      <c r="A213" s="67"/>
      <c r="B213" s="163">
        <v>176</v>
      </c>
      <c r="C213" s="183" t="s">
        <v>178</v>
      </c>
      <c r="D213" s="183" t="s">
        <v>147</v>
      </c>
      <c r="E213" s="258"/>
      <c r="F213" s="172">
        <v>0</v>
      </c>
      <c r="G213" s="172">
        <v>0</v>
      </c>
      <c r="H213" s="172">
        <v>0</v>
      </c>
      <c r="I213" s="172">
        <v>0</v>
      </c>
      <c r="J213" s="172">
        <v>0</v>
      </c>
      <c r="K213" s="172">
        <v>0</v>
      </c>
      <c r="L213" s="219">
        <v>0</v>
      </c>
      <c r="M213" s="67"/>
    </row>
    <row r="214" spans="1:13" x14ac:dyDescent="0.25">
      <c r="A214" s="67"/>
      <c r="B214" s="163">
        <v>177</v>
      </c>
      <c r="C214" s="183" t="s">
        <v>179</v>
      </c>
      <c r="D214" s="183" t="s">
        <v>147</v>
      </c>
      <c r="E214" s="247">
        <v>0</v>
      </c>
      <c r="F214" s="172">
        <v>0</v>
      </c>
      <c r="G214" s="172">
        <v>0</v>
      </c>
      <c r="H214" s="219">
        <v>4069.48</v>
      </c>
      <c r="I214" s="172">
        <v>0</v>
      </c>
      <c r="J214" s="172">
        <v>0</v>
      </c>
      <c r="K214" s="172">
        <v>0</v>
      </c>
      <c r="L214" s="219">
        <v>0</v>
      </c>
      <c r="M214" s="67"/>
    </row>
    <row r="215" spans="1:13" x14ac:dyDescent="0.25">
      <c r="A215" s="67"/>
      <c r="B215" s="163">
        <v>178</v>
      </c>
      <c r="C215" s="183" t="s">
        <v>180</v>
      </c>
      <c r="D215" s="183" t="s">
        <v>147</v>
      </c>
      <c r="E215" s="247">
        <v>0</v>
      </c>
      <c r="F215" s="172">
        <v>0</v>
      </c>
      <c r="G215" s="172">
        <v>0</v>
      </c>
      <c r="H215" s="172">
        <v>0</v>
      </c>
      <c r="I215" s="172">
        <v>0</v>
      </c>
      <c r="J215" s="172">
        <v>0</v>
      </c>
      <c r="K215" s="172">
        <v>0</v>
      </c>
      <c r="L215" s="219">
        <v>0</v>
      </c>
      <c r="M215" s="67"/>
    </row>
    <row r="216" spans="1:13" x14ac:dyDescent="0.25">
      <c r="A216" s="67"/>
      <c r="B216" s="163">
        <v>179</v>
      </c>
      <c r="C216" s="183" t="s">
        <v>184</v>
      </c>
      <c r="D216" s="183" t="s">
        <v>147</v>
      </c>
      <c r="E216" s="247">
        <v>0</v>
      </c>
      <c r="F216" s="172">
        <v>0</v>
      </c>
      <c r="G216" s="172">
        <v>0</v>
      </c>
      <c r="H216" s="172">
        <v>0</v>
      </c>
      <c r="I216" s="172">
        <v>0</v>
      </c>
      <c r="J216" s="172">
        <v>0</v>
      </c>
      <c r="K216" s="172">
        <v>0</v>
      </c>
      <c r="L216" s="219">
        <v>0</v>
      </c>
      <c r="M216" s="67"/>
    </row>
    <row r="217" spans="1:13" x14ac:dyDescent="0.25">
      <c r="A217" s="67"/>
      <c r="B217" s="163">
        <v>180</v>
      </c>
      <c r="C217" s="183" t="s">
        <v>182</v>
      </c>
      <c r="D217" s="183" t="s">
        <v>147</v>
      </c>
      <c r="E217" s="247">
        <v>0</v>
      </c>
      <c r="F217" s="172">
        <v>0</v>
      </c>
      <c r="G217" s="172">
        <v>0</v>
      </c>
      <c r="H217" s="172">
        <v>0</v>
      </c>
      <c r="I217" s="172">
        <v>0</v>
      </c>
      <c r="J217" s="172">
        <v>0</v>
      </c>
      <c r="K217" s="172">
        <v>0</v>
      </c>
      <c r="L217" s="219">
        <v>0</v>
      </c>
      <c r="M217" s="67"/>
    </row>
    <row r="218" spans="1:13" x14ac:dyDescent="0.25">
      <c r="A218" s="67"/>
      <c r="B218" s="163">
        <v>181</v>
      </c>
      <c r="C218" s="183" t="s">
        <v>185</v>
      </c>
      <c r="D218" s="183" t="s">
        <v>147</v>
      </c>
      <c r="E218" s="258">
        <f>SUM(E200,E201,E202,E203,E204,E205,E207,E208,E209,E210,E211,E212,E213,E214,E216,E217)</f>
        <v>9736086.1562200021</v>
      </c>
      <c r="F218" s="219">
        <f t="shared" ref="F218:I218" si="34">SUM(F200,F201,F202,F203,F204,F205,F207,F208,F209,F210,F211,F212,F213,F214,F216,F217)</f>
        <v>9241356.6961000003</v>
      </c>
      <c r="G218" s="219">
        <f t="shared" si="34"/>
        <v>9520950.6409999989</v>
      </c>
      <c r="H218" s="219">
        <f t="shared" si="34"/>
        <v>10685281.525659999</v>
      </c>
      <c r="I218" s="219">
        <f t="shared" si="34"/>
        <v>9654551.2309600003</v>
      </c>
      <c r="J218" s="165">
        <v>10304896</v>
      </c>
      <c r="K218" s="165">
        <v>9744372.9700000007</v>
      </c>
      <c r="L218" s="219">
        <v>0</v>
      </c>
      <c r="M218" s="67"/>
    </row>
    <row r="219" spans="1:13" x14ac:dyDescent="0.25">
      <c r="A219" s="67"/>
      <c r="B219" s="163">
        <v>182</v>
      </c>
      <c r="C219" s="183" t="s">
        <v>185</v>
      </c>
      <c r="D219" s="183" t="s">
        <v>148</v>
      </c>
      <c r="E219" s="258">
        <f>E218*277.777778</f>
        <v>2704468378.8913531</v>
      </c>
      <c r="F219" s="219">
        <v>2567043611</v>
      </c>
      <c r="G219" s="219">
        <v>2644708511.3888888</v>
      </c>
      <c r="H219" s="219">
        <v>2968157502.197834</v>
      </c>
      <c r="I219" s="219">
        <v>2681841240.9360685</v>
      </c>
      <c r="J219" s="165">
        <v>2862494010.8799996</v>
      </c>
      <c r="K219" s="165">
        <v>2706791923.6065998</v>
      </c>
      <c r="L219" s="219">
        <v>0</v>
      </c>
      <c r="M219" s="67"/>
    </row>
    <row r="220" spans="1:13" x14ac:dyDescent="0.25">
      <c r="A220" s="67"/>
      <c r="B220" s="211"/>
      <c r="C220" s="211" t="s">
        <v>186</v>
      </c>
      <c r="D220" s="211"/>
      <c r="E220" s="211"/>
      <c r="F220" s="211"/>
      <c r="G220" s="211"/>
      <c r="H220" s="211"/>
      <c r="I220" s="211"/>
      <c r="J220" s="211"/>
      <c r="K220" s="211"/>
      <c r="L220" s="211"/>
      <c r="M220" s="67"/>
    </row>
    <row r="221" spans="1:13" x14ac:dyDescent="0.25">
      <c r="A221" s="67"/>
      <c r="B221" s="163">
        <v>183</v>
      </c>
      <c r="C221" s="183" t="s">
        <v>187</v>
      </c>
      <c r="D221" s="183" t="s">
        <v>147</v>
      </c>
      <c r="E221" s="258">
        <v>1151</v>
      </c>
      <c r="F221" s="165">
        <v>1168</v>
      </c>
      <c r="G221" s="165">
        <v>1182.781894406593</v>
      </c>
      <c r="H221" s="165">
        <v>1282.9973888433492</v>
      </c>
      <c r="I221" s="165">
        <v>1045.2038182207846</v>
      </c>
      <c r="J221" s="165">
        <v>1081.8620524801875</v>
      </c>
      <c r="K221" s="165">
        <v>1097.8196359999999</v>
      </c>
      <c r="L221" s="219">
        <v>0</v>
      </c>
      <c r="M221" s="67"/>
    </row>
    <row r="222" spans="1:13" x14ac:dyDescent="0.25">
      <c r="A222" s="67"/>
      <c r="B222" s="163">
        <v>184</v>
      </c>
      <c r="C222" s="183" t="s">
        <v>187</v>
      </c>
      <c r="D222" s="183" t="s">
        <v>148</v>
      </c>
      <c r="E222" s="258">
        <v>319819</v>
      </c>
      <c r="F222" s="165">
        <v>324545</v>
      </c>
      <c r="G222" s="165">
        <v>328550.52622405364</v>
      </c>
      <c r="H222" s="165">
        <v>356391.01467290544</v>
      </c>
      <c r="I222" s="165">
        <v>290336.7166253695</v>
      </c>
      <c r="J222" s="165">
        <v>300631.61767770117</v>
      </c>
      <c r="K222" s="183">
        <v>0</v>
      </c>
      <c r="L222" s="219">
        <v>0</v>
      </c>
      <c r="M222" s="67"/>
    </row>
    <row r="223" spans="1:13" x14ac:dyDescent="0.25">
      <c r="A223" s="67"/>
      <c r="B223" s="211"/>
      <c r="C223" s="211" t="s">
        <v>188</v>
      </c>
      <c r="D223" s="211"/>
      <c r="E223" s="211"/>
      <c r="F223" s="211"/>
      <c r="G223" s="211"/>
      <c r="H223" s="211"/>
      <c r="I223" s="211"/>
      <c r="J223" s="211"/>
      <c r="K223" s="211"/>
      <c r="L223" s="211"/>
      <c r="M223" s="67"/>
    </row>
    <row r="224" spans="1:13" x14ac:dyDescent="0.25">
      <c r="A224" s="67"/>
      <c r="B224" s="163">
        <v>185</v>
      </c>
      <c r="C224" s="183" t="s">
        <v>189</v>
      </c>
      <c r="D224" s="183" t="s">
        <v>190</v>
      </c>
      <c r="E224" s="258">
        <v>413000</v>
      </c>
      <c r="F224" s="183">
        <v>0</v>
      </c>
      <c r="G224" s="183">
        <v>0</v>
      </c>
      <c r="H224" s="183">
        <v>0</v>
      </c>
      <c r="I224" s="183">
        <v>0</v>
      </c>
      <c r="J224" s="183">
        <v>0</v>
      </c>
      <c r="K224" s="183">
        <v>0</v>
      </c>
      <c r="L224" s="219">
        <v>0</v>
      </c>
      <c r="M224" s="67"/>
    </row>
    <row r="225" spans="1:13" x14ac:dyDescent="0.25">
      <c r="A225" s="67"/>
      <c r="B225" s="163">
        <v>186</v>
      </c>
      <c r="C225" s="183" t="s">
        <v>191</v>
      </c>
      <c r="D225" s="183" t="s">
        <v>107</v>
      </c>
      <c r="E225" s="252">
        <v>0</v>
      </c>
      <c r="F225" s="183">
        <v>0</v>
      </c>
      <c r="G225" s="183">
        <v>0</v>
      </c>
      <c r="H225" s="183">
        <v>0</v>
      </c>
      <c r="I225" s="183">
        <v>0</v>
      </c>
      <c r="J225" s="183">
        <v>0</v>
      </c>
      <c r="K225" s="183">
        <v>0</v>
      </c>
      <c r="L225" s="219">
        <v>0</v>
      </c>
      <c r="M225" s="67"/>
    </row>
    <row r="226" spans="1:13" x14ac:dyDescent="0.25">
      <c r="A226" s="67"/>
      <c r="B226" s="163">
        <v>187</v>
      </c>
      <c r="C226" s="183" t="s">
        <v>192</v>
      </c>
      <c r="D226" s="183" t="s">
        <v>107</v>
      </c>
      <c r="E226" s="252">
        <v>0</v>
      </c>
      <c r="F226" s="183">
        <v>0</v>
      </c>
      <c r="G226" s="183">
        <v>0</v>
      </c>
      <c r="H226" s="183">
        <v>0</v>
      </c>
      <c r="I226" s="183">
        <v>0</v>
      </c>
      <c r="J226" s="183">
        <v>0</v>
      </c>
      <c r="K226" s="183">
        <v>0</v>
      </c>
      <c r="L226" s="219">
        <v>0</v>
      </c>
      <c r="M226" s="67"/>
    </row>
    <row r="227" spans="1:13" x14ac:dyDescent="0.25">
      <c r="A227" s="62"/>
      <c r="B227" s="170"/>
      <c r="C227" s="170" t="s">
        <v>193</v>
      </c>
      <c r="D227" s="170"/>
      <c r="E227" s="170"/>
      <c r="F227" s="170"/>
      <c r="G227" s="170"/>
      <c r="H227" s="170"/>
      <c r="I227" s="170"/>
      <c r="J227" s="170"/>
      <c r="K227" s="170"/>
      <c r="L227" s="170"/>
      <c r="M227" s="62"/>
    </row>
    <row r="228" spans="1:13" x14ac:dyDescent="0.25">
      <c r="A228" s="62"/>
      <c r="B228" s="211"/>
      <c r="C228" s="211" t="s">
        <v>194</v>
      </c>
      <c r="D228" s="211"/>
      <c r="E228" s="211"/>
      <c r="F228" s="211"/>
      <c r="G228" s="211"/>
      <c r="H228" s="211"/>
      <c r="I228" s="211"/>
      <c r="J228" s="211"/>
      <c r="K228" s="211"/>
      <c r="L228" s="211"/>
      <c r="M228" s="67"/>
    </row>
    <row r="229" spans="1:13" x14ac:dyDescent="0.25">
      <c r="A229" s="67"/>
      <c r="B229" s="163">
        <v>188</v>
      </c>
      <c r="C229" s="183" t="s">
        <v>195</v>
      </c>
      <c r="D229" s="183" t="s">
        <v>137</v>
      </c>
      <c r="E229" s="255">
        <v>2.8662000000000001</v>
      </c>
      <c r="F229" s="206">
        <v>4.1269999999999998</v>
      </c>
      <c r="G229" s="206">
        <v>2.2400000000000002</v>
      </c>
      <c r="H229" s="206">
        <v>2.5</v>
      </c>
      <c r="I229" s="206">
        <v>3.4740000000000002</v>
      </c>
      <c r="J229" s="206">
        <v>0</v>
      </c>
      <c r="K229" s="206">
        <v>0</v>
      </c>
      <c r="L229" s="219">
        <v>0</v>
      </c>
      <c r="M229" s="67"/>
    </row>
    <row r="230" spans="1:13" x14ac:dyDescent="0.25">
      <c r="A230" s="67"/>
      <c r="B230" s="163">
        <v>189</v>
      </c>
      <c r="C230" s="183" t="s">
        <v>196</v>
      </c>
      <c r="D230" s="183" t="s">
        <v>137</v>
      </c>
      <c r="E230" s="255">
        <v>0</v>
      </c>
      <c r="F230" s="206">
        <v>0</v>
      </c>
      <c r="G230" s="206">
        <v>0</v>
      </c>
      <c r="H230" s="206">
        <v>0</v>
      </c>
      <c r="I230" s="206">
        <v>0</v>
      </c>
      <c r="J230" s="206">
        <v>0</v>
      </c>
      <c r="K230" s="206">
        <v>0</v>
      </c>
      <c r="L230" s="219">
        <v>0</v>
      </c>
      <c r="M230" s="67"/>
    </row>
    <row r="231" spans="1:13" x14ac:dyDescent="0.25">
      <c r="A231" s="67"/>
      <c r="B231" s="163">
        <v>190</v>
      </c>
      <c r="C231" s="183" t="s">
        <v>197</v>
      </c>
      <c r="D231" s="183" t="s">
        <v>137</v>
      </c>
      <c r="E231" s="255">
        <v>106.57095</v>
      </c>
      <c r="F231" s="206">
        <v>167.67</v>
      </c>
      <c r="G231" s="206">
        <v>163.84</v>
      </c>
      <c r="H231" s="206">
        <v>444.29899999999998</v>
      </c>
      <c r="I231" s="206">
        <v>378.55191000000002</v>
      </c>
      <c r="J231" s="206">
        <v>0</v>
      </c>
      <c r="K231" s="206">
        <v>0</v>
      </c>
      <c r="L231" s="219">
        <v>0</v>
      </c>
      <c r="M231" s="67"/>
    </row>
    <row r="232" spans="1:13" ht="18" x14ac:dyDescent="0.25">
      <c r="A232" s="67"/>
      <c r="B232" s="163">
        <v>191</v>
      </c>
      <c r="C232" s="183" t="s">
        <v>252</v>
      </c>
      <c r="D232" s="183" t="s">
        <v>137</v>
      </c>
      <c r="E232" s="255">
        <f>SUM(E229,E230,E231)</f>
        <v>109.43715</v>
      </c>
      <c r="F232" s="206">
        <f t="shared" ref="F232:I232" si="35">SUM(F229,F230,F231)</f>
        <v>171.797</v>
      </c>
      <c r="G232" s="206">
        <f t="shared" si="35"/>
        <v>166.08</v>
      </c>
      <c r="H232" s="206">
        <f t="shared" si="35"/>
        <v>446.79899999999998</v>
      </c>
      <c r="I232" s="206">
        <f t="shared" si="35"/>
        <v>382.02591000000001</v>
      </c>
      <c r="J232" s="219">
        <v>58993</v>
      </c>
      <c r="K232" s="219">
        <v>52861</v>
      </c>
      <c r="L232" s="219">
        <v>0</v>
      </c>
      <c r="M232" s="67"/>
    </row>
    <row r="233" spans="1:13" x14ac:dyDescent="0.25">
      <c r="A233" s="67"/>
      <c r="B233" s="163">
        <v>192</v>
      </c>
      <c r="C233" s="183" t="s">
        <v>198</v>
      </c>
      <c r="D233" s="183" t="s">
        <v>137</v>
      </c>
      <c r="E233" s="255">
        <v>0</v>
      </c>
      <c r="F233" s="206">
        <v>0</v>
      </c>
      <c r="G233" s="206">
        <v>0</v>
      </c>
      <c r="H233" s="206">
        <v>0</v>
      </c>
      <c r="I233" s="206">
        <v>0</v>
      </c>
      <c r="J233" s="206">
        <v>0</v>
      </c>
      <c r="K233" s="206">
        <v>0</v>
      </c>
      <c r="L233" s="219">
        <v>0</v>
      </c>
      <c r="M233" s="67"/>
    </row>
    <row r="234" spans="1:13" x14ac:dyDescent="0.25">
      <c r="A234" s="67"/>
      <c r="B234" s="163">
        <v>193</v>
      </c>
      <c r="C234" s="183" t="s">
        <v>199</v>
      </c>
      <c r="D234" s="183" t="s">
        <v>137</v>
      </c>
      <c r="E234" s="255">
        <v>63.31</v>
      </c>
      <c r="F234" s="206">
        <v>78.234999999999999</v>
      </c>
      <c r="G234" s="206">
        <v>91.05</v>
      </c>
      <c r="H234" s="206">
        <v>267.04360000000003</v>
      </c>
      <c r="I234" s="206">
        <v>222.60843</v>
      </c>
      <c r="J234" s="206">
        <v>0</v>
      </c>
      <c r="K234" s="206">
        <v>0</v>
      </c>
      <c r="L234" s="219">
        <v>0</v>
      </c>
      <c r="M234" s="67"/>
    </row>
    <row r="235" spans="1:13" x14ac:dyDescent="0.25">
      <c r="A235" s="67"/>
      <c r="B235" s="163">
        <v>194</v>
      </c>
      <c r="C235" s="183" t="s">
        <v>200</v>
      </c>
      <c r="D235" s="183" t="s">
        <v>137</v>
      </c>
      <c r="E235" s="255">
        <v>0</v>
      </c>
      <c r="F235" s="206">
        <v>0</v>
      </c>
      <c r="G235" s="206">
        <v>0</v>
      </c>
      <c r="H235" s="206">
        <v>0</v>
      </c>
      <c r="I235" s="206">
        <v>0</v>
      </c>
      <c r="J235" s="206">
        <v>0</v>
      </c>
      <c r="K235" s="206">
        <v>0</v>
      </c>
      <c r="L235" s="219">
        <v>0</v>
      </c>
      <c r="M235" s="67"/>
    </row>
    <row r="236" spans="1:13" x14ac:dyDescent="0.25">
      <c r="A236" s="67"/>
      <c r="B236" s="163">
        <v>195</v>
      </c>
      <c r="C236" s="183" t="s">
        <v>201</v>
      </c>
      <c r="D236" s="183" t="s">
        <v>137</v>
      </c>
      <c r="E236" s="255">
        <v>63.31</v>
      </c>
      <c r="F236" s="206">
        <v>78.234999999999999</v>
      </c>
      <c r="G236" s="206">
        <v>91.05</v>
      </c>
      <c r="H236" s="206">
        <v>267.04360000000003</v>
      </c>
      <c r="I236" s="206">
        <v>222.60843</v>
      </c>
      <c r="J236" s="219">
        <v>21483</v>
      </c>
      <c r="K236" s="219">
        <v>11165.36</v>
      </c>
      <c r="L236" s="219">
        <v>0</v>
      </c>
      <c r="M236" s="67"/>
    </row>
    <row r="237" spans="1:13" x14ac:dyDescent="0.25">
      <c r="A237" s="67"/>
      <c r="B237" s="163">
        <v>196</v>
      </c>
      <c r="C237" s="183" t="s">
        <v>202</v>
      </c>
      <c r="D237" s="183" t="s">
        <v>137</v>
      </c>
      <c r="E237" s="255">
        <f>SUM(E232,E236)</f>
        <v>172.74715</v>
      </c>
      <c r="F237" s="206">
        <f t="shared" ref="F237:I237" si="36">SUM(F232,F236)</f>
        <v>250.03199999999998</v>
      </c>
      <c r="G237" s="206">
        <f t="shared" si="36"/>
        <v>257.13</v>
      </c>
      <c r="H237" s="206">
        <f t="shared" si="36"/>
        <v>713.84259999999995</v>
      </c>
      <c r="I237" s="206">
        <f t="shared" si="36"/>
        <v>604.63434000000007</v>
      </c>
      <c r="J237" s="219">
        <v>80475</v>
      </c>
      <c r="K237" s="219">
        <v>64026.36</v>
      </c>
      <c r="L237" s="219">
        <v>0</v>
      </c>
      <c r="M237" s="67"/>
    </row>
    <row r="238" spans="1:13" x14ac:dyDescent="0.25">
      <c r="A238" s="67"/>
      <c r="B238" s="163">
        <v>197</v>
      </c>
      <c r="C238" s="183" t="s">
        <v>203</v>
      </c>
      <c r="D238" s="183" t="s">
        <v>137</v>
      </c>
      <c r="E238" s="255">
        <f>SUM(E231,E235)</f>
        <v>106.57095</v>
      </c>
      <c r="F238" s="206">
        <f t="shared" ref="F238:I238" si="37">SUM(F231,F235)</f>
        <v>167.67</v>
      </c>
      <c r="G238" s="206">
        <f t="shared" si="37"/>
        <v>163.84</v>
      </c>
      <c r="H238" s="206">
        <f t="shared" si="37"/>
        <v>444.29899999999998</v>
      </c>
      <c r="I238" s="206">
        <f t="shared" si="37"/>
        <v>378.55191000000002</v>
      </c>
      <c r="J238" s="206">
        <v>0</v>
      </c>
      <c r="K238" s="206">
        <v>0</v>
      </c>
      <c r="L238" s="219">
        <v>0</v>
      </c>
      <c r="M238" s="67"/>
    </row>
    <row r="239" spans="1:13" x14ac:dyDescent="0.25">
      <c r="A239" s="67"/>
      <c r="B239" s="211"/>
      <c r="C239" s="211" t="s">
        <v>204</v>
      </c>
      <c r="D239" s="211"/>
      <c r="E239" s="211"/>
      <c r="F239" s="211"/>
      <c r="G239" s="211"/>
      <c r="H239" s="211"/>
      <c r="I239" s="211"/>
      <c r="J239" s="211"/>
      <c r="K239" s="211"/>
      <c r="L239" s="211"/>
      <c r="M239" s="67"/>
    </row>
    <row r="240" spans="1:13" x14ac:dyDescent="0.25">
      <c r="A240" s="67"/>
      <c r="B240" s="163">
        <v>198</v>
      </c>
      <c r="C240" s="183" t="s">
        <v>205</v>
      </c>
      <c r="D240" s="183" t="s">
        <v>137</v>
      </c>
      <c r="E240" s="255">
        <v>260.04829999999998</v>
      </c>
      <c r="F240" s="206">
        <v>264</v>
      </c>
      <c r="G240" s="206">
        <v>374.04599999999999</v>
      </c>
      <c r="H240" s="206">
        <v>274.84683999999999</v>
      </c>
      <c r="I240" s="206">
        <v>202.22707</v>
      </c>
      <c r="J240" s="219">
        <v>0</v>
      </c>
      <c r="K240" s="219">
        <v>0</v>
      </c>
      <c r="L240" s="219">
        <v>0</v>
      </c>
      <c r="M240" s="67"/>
    </row>
    <row r="241" spans="1:13" x14ac:dyDescent="0.25">
      <c r="A241" s="67"/>
      <c r="B241" s="163">
        <v>199</v>
      </c>
      <c r="C241" s="183" t="s">
        <v>206</v>
      </c>
      <c r="D241" s="183" t="s">
        <v>137</v>
      </c>
      <c r="E241" s="255">
        <v>359.95</v>
      </c>
      <c r="F241" s="206">
        <v>430.75</v>
      </c>
      <c r="G241" s="206">
        <v>346.85</v>
      </c>
      <c r="H241" s="219">
        <v>3219.3329999999996</v>
      </c>
      <c r="I241" s="219">
        <v>5735.8149000000003</v>
      </c>
      <c r="J241" s="219">
        <v>0</v>
      </c>
      <c r="K241" s="219">
        <v>0</v>
      </c>
      <c r="L241" s="219">
        <v>0</v>
      </c>
      <c r="M241" s="67"/>
    </row>
    <row r="242" spans="1:13" x14ac:dyDescent="0.25">
      <c r="A242" s="67"/>
      <c r="B242" s="163">
        <v>200</v>
      </c>
      <c r="C242" s="183" t="s">
        <v>207</v>
      </c>
      <c r="D242" s="183" t="s">
        <v>137</v>
      </c>
      <c r="E242" s="258">
        <f>SUM(E240,E241)</f>
        <v>619.99829999999997</v>
      </c>
      <c r="F242" s="206">
        <f>SUM(F240,F241)</f>
        <v>694.75</v>
      </c>
      <c r="G242" s="206">
        <f>SUM(G240,G241)</f>
        <v>720.89599999999996</v>
      </c>
      <c r="H242" s="219">
        <f>SUM(H240,H241)</f>
        <v>3494.1798399999998</v>
      </c>
      <c r="I242" s="219">
        <f>SUM(I240,I241)</f>
        <v>5938.0419700000002</v>
      </c>
      <c r="J242" s="219">
        <v>21419</v>
      </c>
      <c r="K242" s="219">
        <v>10982.83</v>
      </c>
      <c r="L242" s="219">
        <v>0</v>
      </c>
      <c r="M242" s="67"/>
    </row>
    <row r="243" spans="1:13" x14ac:dyDescent="0.25">
      <c r="A243" s="67"/>
      <c r="B243" s="163">
        <v>201</v>
      </c>
      <c r="C243" s="183" t="s">
        <v>208</v>
      </c>
      <c r="D243" s="183" t="s">
        <v>209</v>
      </c>
      <c r="E243" s="262">
        <v>0.7</v>
      </c>
      <c r="F243" s="234">
        <v>0.61</v>
      </c>
      <c r="G243" s="234">
        <v>0.69</v>
      </c>
      <c r="H243" s="234">
        <v>0.38</v>
      </c>
      <c r="I243" s="234">
        <v>0.35</v>
      </c>
      <c r="J243" s="219">
        <v>1</v>
      </c>
      <c r="K243" s="206">
        <v>0</v>
      </c>
      <c r="L243" s="219">
        <v>0</v>
      </c>
      <c r="M243" s="67"/>
    </row>
    <row r="244" spans="1:13" x14ac:dyDescent="0.25">
      <c r="A244" s="67"/>
      <c r="B244" s="163">
        <v>202</v>
      </c>
      <c r="C244" s="183" t="s">
        <v>210</v>
      </c>
      <c r="D244" s="183" t="s">
        <v>209</v>
      </c>
      <c r="E244" s="262">
        <v>0.85</v>
      </c>
      <c r="F244" s="234">
        <v>0.85</v>
      </c>
      <c r="G244" s="234">
        <v>0.79</v>
      </c>
      <c r="H244" s="234">
        <v>0.92</v>
      </c>
      <c r="I244" s="234">
        <v>0.96</v>
      </c>
      <c r="J244" s="219">
        <v>97</v>
      </c>
      <c r="K244" s="206">
        <v>97</v>
      </c>
      <c r="L244" s="219">
        <v>0</v>
      </c>
      <c r="M244" s="67"/>
    </row>
    <row r="245" spans="1:13" x14ac:dyDescent="0.25">
      <c r="A245" s="67"/>
      <c r="B245" s="163">
        <v>203</v>
      </c>
      <c r="C245" s="183" t="s">
        <v>207</v>
      </c>
      <c r="D245" s="183" t="s">
        <v>209</v>
      </c>
      <c r="E245" s="262">
        <v>0.78</v>
      </c>
      <c r="F245" s="234">
        <v>0.74</v>
      </c>
      <c r="G245" s="234">
        <v>0.74</v>
      </c>
      <c r="H245" s="234">
        <v>0.83</v>
      </c>
      <c r="I245" s="234">
        <v>0.91</v>
      </c>
      <c r="J245" s="219">
        <v>27</v>
      </c>
      <c r="K245" s="219">
        <v>18</v>
      </c>
      <c r="L245" s="219">
        <v>0</v>
      </c>
      <c r="M245" s="67"/>
    </row>
    <row r="246" spans="1:13" x14ac:dyDescent="0.25">
      <c r="A246" s="67"/>
      <c r="B246" s="211"/>
      <c r="C246" s="211" t="s">
        <v>211</v>
      </c>
      <c r="D246" s="211"/>
      <c r="E246" s="211"/>
      <c r="F246" s="211"/>
      <c r="G246" s="211"/>
      <c r="H246" s="211"/>
      <c r="I246" s="211"/>
      <c r="J246" s="211"/>
      <c r="K246" s="211"/>
      <c r="L246" s="211"/>
      <c r="M246" s="67"/>
    </row>
    <row r="247" spans="1:13" x14ac:dyDescent="0.25">
      <c r="A247" s="67"/>
      <c r="B247" s="163">
        <v>204</v>
      </c>
      <c r="C247" s="183" t="s">
        <v>212</v>
      </c>
      <c r="D247" s="183" t="s">
        <v>107</v>
      </c>
      <c r="E247" s="252">
        <v>3</v>
      </c>
      <c r="F247" s="183">
        <v>3</v>
      </c>
      <c r="G247" s="165">
        <v>0</v>
      </c>
      <c r="H247" s="165">
        <v>1</v>
      </c>
      <c r="I247" s="165">
        <v>3</v>
      </c>
      <c r="J247" s="219">
        <v>1</v>
      </c>
      <c r="K247" s="172">
        <v>0</v>
      </c>
      <c r="L247" s="219">
        <v>0</v>
      </c>
      <c r="M247" s="67"/>
    </row>
    <row r="248" spans="1:13" x14ac:dyDescent="0.25">
      <c r="A248" s="67"/>
      <c r="B248" s="163">
        <v>205</v>
      </c>
      <c r="C248" s="183" t="s">
        <v>212</v>
      </c>
      <c r="D248" s="183" t="s">
        <v>137</v>
      </c>
      <c r="E248" s="252">
        <v>109</v>
      </c>
      <c r="F248" s="183">
        <v>1</v>
      </c>
      <c r="G248" s="165">
        <v>0</v>
      </c>
      <c r="H248" s="165">
        <v>0.1</v>
      </c>
      <c r="I248" s="165">
        <v>3.5599999999999996</v>
      </c>
      <c r="J248" s="219">
        <v>344</v>
      </c>
      <c r="K248" s="172">
        <v>0</v>
      </c>
      <c r="L248" s="219">
        <v>0</v>
      </c>
      <c r="M248" s="67"/>
    </row>
    <row r="249" spans="1:13" x14ac:dyDescent="0.25">
      <c r="A249" s="67"/>
      <c r="B249" s="163"/>
      <c r="C249" s="267" t="s">
        <v>738</v>
      </c>
      <c r="D249" s="267"/>
      <c r="E249" s="268"/>
      <c r="F249" s="267"/>
      <c r="G249" s="267"/>
      <c r="H249" s="267"/>
      <c r="I249" s="219"/>
      <c r="J249" s="165"/>
      <c r="K249" s="165"/>
      <c r="L249" s="165"/>
      <c r="M249" s="67"/>
    </row>
    <row r="250" spans="1:13" x14ac:dyDescent="0.25">
      <c r="A250" s="65"/>
      <c r="B250" s="170"/>
      <c r="C250" s="170" t="s">
        <v>213</v>
      </c>
      <c r="D250" s="170"/>
      <c r="E250" s="170"/>
      <c r="F250" s="170"/>
      <c r="G250" s="170"/>
      <c r="H250" s="170"/>
      <c r="I250" s="170"/>
      <c r="J250" s="170"/>
      <c r="K250" s="170"/>
      <c r="L250" s="170"/>
      <c r="M250" s="65"/>
    </row>
    <row r="251" spans="1:13" x14ac:dyDescent="0.25">
      <c r="A251" s="65"/>
      <c r="B251" s="211"/>
      <c r="C251" s="211" t="s">
        <v>214</v>
      </c>
      <c r="D251" s="211"/>
      <c r="E251" s="211"/>
      <c r="F251" s="211"/>
      <c r="G251" s="211"/>
      <c r="H251" s="211"/>
      <c r="I251" s="211"/>
      <c r="J251" s="211"/>
      <c r="K251" s="211"/>
      <c r="L251" s="211"/>
      <c r="M251" s="67"/>
    </row>
    <row r="252" spans="1:13" ht="18" x14ac:dyDescent="0.25">
      <c r="A252" s="67"/>
      <c r="B252" s="163">
        <v>206</v>
      </c>
      <c r="C252" s="183" t="s">
        <v>253</v>
      </c>
      <c r="D252" s="183" t="s">
        <v>215</v>
      </c>
      <c r="E252" s="252">
        <v>8</v>
      </c>
      <c r="F252" s="183">
        <v>9</v>
      </c>
      <c r="G252" s="165">
        <v>16.071999999999999</v>
      </c>
      <c r="H252" s="165">
        <v>9.164049999999996</v>
      </c>
      <c r="I252" s="165">
        <v>24.305311999999997</v>
      </c>
      <c r="J252" s="165">
        <v>95.111000000000004</v>
      </c>
      <c r="K252" s="165">
        <v>96.214820000000003</v>
      </c>
      <c r="L252" s="219">
        <v>0</v>
      </c>
      <c r="M252" s="67"/>
    </row>
    <row r="253" spans="1:13" x14ac:dyDescent="0.25">
      <c r="A253" s="67"/>
      <c r="B253" s="163">
        <v>207</v>
      </c>
      <c r="C253" s="183" t="s">
        <v>216</v>
      </c>
      <c r="D253" s="183" t="s">
        <v>215</v>
      </c>
      <c r="E253" s="258">
        <v>15807</v>
      </c>
      <c r="F253" s="165">
        <v>11612</v>
      </c>
      <c r="G253" s="165">
        <v>13828</v>
      </c>
      <c r="H253" s="165">
        <v>10894.48782</v>
      </c>
      <c r="I253" s="165">
        <v>13057.386689999999</v>
      </c>
      <c r="J253" s="165">
        <v>13709.71067</v>
      </c>
      <c r="K253" s="165">
        <v>13412.811300000001</v>
      </c>
      <c r="L253" s="219">
        <v>0</v>
      </c>
      <c r="M253" s="67"/>
    </row>
    <row r="254" spans="1:13" x14ac:dyDescent="0.25">
      <c r="A254" s="67"/>
      <c r="B254" s="163">
        <v>208</v>
      </c>
      <c r="C254" s="183" t="s">
        <v>217</v>
      </c>
      <c r="D254" s="183" t="s">
        <v>215</v>
      </c>
      <c r="E254" s="252">
        <v>0</v>
      </c>
      <c r="F254" s="183">
        <v>0</v>
      </c>
      <c r="G254" s="165">
        <v>0</v>
      </c>
      <c r="H254" s="165">
        <v>0</v>
      </c>
      <c r="I254" s="165">
        <v>16.614075</v>
      </c>
      <c r="J254" s="165">
        <v>33.39723</v>
      </c>
      <c r="K254" s="165">
        <v>58.40146</v>
      </c>
      <c r="L254" s="219">
        <v>0</v>
      </c>
      <c r="M254" s="67"/>
    </row>
    <row r="255" spans="1:13" ht="18" x14ac:dyDescent="0.25">
      <c r="A255" s="67"/>
      <c r="B255" s="163">
        <v>209</v>
      </c>
      <c r="C255" s="183" t="s">
        <v>254</v>
      </c>
      <c r="D255" s="183" t="s">
        <v>215</v>
      </c>
      <c r="E255" s="252">
        <v>0</v>
      </c>
      <c r="F255" s="183">
        <v>0</v>
      </c>
      <c r="G255" s="165">
        <v>0</v>
      </c>
      <c r="H255" s="165">
        <v>0</v>
      </c>
      <c r="I255" s="165">
        <v>2.0209999999999999</v>
      </c>
      <c r="J255" s="165">
        <v>0</v>
      </c>
      <c r="K255" s="165">
        <v>0</v>
      </c>
      <c r="L255" s="219">
        <v>0</v>
      </c>
      <c r="M255" s="67"/>
    </row>
    <row r="256" spans="1:13" x14ac:dyDescent="0.25">
      <c r="A256" s="67"/>
      <c r="B256" s="163">
        <v>210</v>
      </c>
      <c r="C256" s="183" t="s">
        <v>218</v>
      </c>
      <c r="D256" s="183" t="s">
        <v>215</v>
      </c>
      <c r="E256" s="245">
        <v>4746</v>
      </c>
      <c r="F256" s="165">
        <v>3231</v>
      </c>
      <c r="G256" s="165">
        <v>2896.72</v>
      </c>
      <c r="H256" s="165">
        <v>4935.0769</v>
      </c>
      <c r="I256" s="165">
        <v>5096.4621799999995</v>
      </c>
      <c r="J256" s="219">
        <v>0</v>
      </c>
      <c r="K256" s="219">
        <v>0</v>
      </c>
      <c r="L256" s="219">
        <v>0</v>
      </c>
      <c r="M256" s="67"/>
    </row>
    <row r="257" spans="1:13" x14ac:dyDescent="0.25">
      <c r="A257" s="67"/>
      <c r="B257" s="163">
        <v>211</v>
      </c>
      <c r="C257" s="183" t="s">
        <v>219</v>
      </c>
      <c r="D257" s="183" t="s">
        <v>215</v>
      </c>
      <c r="E257" s="252">
        <v>142</v>
      </c>
      <c r="F257" s="183">
        <v>169</v>
      </c>
      <c r="G257" s="165">
        <v>0.19800000000000001</v>
      </c>
      <c r="H257" s="165">
        <v>2.3649</v>
      </c>
      <c r="I257" s="165">
        <v>0.97839999999999994</v>
      </c>
      <c r="J257" s="165">
        <v>5.5010000000000003</v>
      </c>
      <c r="K257" s="165">
        <v>3.6219000000000001</v>
      </c>
      <c r="L257" s="219">
        <v>0</v>
      </c>
      <c r="M257" s="67"/>
    </row>
    <row r="258" spans="1:13" x14ac:dyDescent="0.25">
      <c r="A258" s="67"/>
      <c r="B258" s="163">
        <v>212</v>
      </c>
      <c r="C258" s="183" t="s">
        <v>220</v>
      </c>
      <c r="D258" s="183" t="s">
        <v>215</v>
      </c>
      <c r="E258" s="254">
        <f>SUM(E252,E253,E256,E257)</f>
        <v>20703</v>
      </c>
      <c r="F258" s="218">
        <f t="shared" ref="F258:I258" si="38">SUM(F252,F253,F256,F257)</f>
        <v>15021</v>
      </c>
      <c r="G258" s="218">
        <f t="shared" si="38"/>
        <v>16740.990000000002</v>
      </c>
      <c r="H258" s="218">
        <f t="shared" si="38"/>
        <v>15841.09367</v>
      </c>
      <c r="I258" s="218">
        <f t="shared" si="38"/>
        <v>18179.132581999998</v>
      </c>
      <c r="J258" s="165">
        <v>13843.72</v>
      </c>
      <c r="K258" s="165">
        <v>13571.04948</v>
      </c>
      <c r="L258" s="219">
        <v>0</v>
      </c>
      <c r="M258" s="67"/>
    </row>
    <row r="259" spans="1:13" x14ac:dyDescent="0.25">
      <c r="A259" s="67"/>
      <c r="B259" s="211"/>
      <c r="C259" s="211" t="s">
        <v>221</v>
      </c>
      <c r="D259" s="211"/>
      <c r="E259" s="211"/>
      <c r="F259" s="211"/>
      <c r="G259" s="211"/>
      <c r="H259" s="211"/>
      <c r="I259" s="211"/>
      <c r="J259" s="211"/>
      <c r="K259" s="211"/>
      <c r="L259" s="211"/>
      <c r="M259" s="67"/>
    </row>
    <row r="260" spans="1:13" x14ac:dyDescent="0.25">
      <c r="A260" s="67"/>
      <c r="B260" s="163">
        <v>213</v>
      </c>
      <c r="C260" s="183" t="s">
        <v>222</v>
      </c>
      <c r="D260" s="183" t="s">
        <v>215</v>
      </c>
      <c r="E260" s="252">
        <v>0</v>
      </c>
      <c r="F260" s="183">
        <v>0</v>
      </c>
      <c r="G260" s="183">
        <v>0</v>
      </c>
      <c r="H260" s="183">
        <v>0</v>
      </c>
      <c r="I260" s="183">
        <v>0</v>
      </c>
      <c r="J260" s="219">
        <v>0</v>
      </c>
      <c r="K260" s="219">
        <v>0</v>
      </c>
      <c r="L260" s="219">
        <v>0</v>
      </c>
      <c r="M260" s="67"/>
    </row>
    <row r="261" spans="1:13" x14ac:dyDescent="0.25">
      <c r="A261" s="67"/>
      <c r="B261" s="163">
        <v>214</v>
      </c>
      <c r="C261" s="183" t="s">
        <v>223</v>
      </c>
      <c r="D261" s="183" t="s">
        <v>215</v>
      </c>
      <c r="E261" s="258">
        <v>15761.96</v>
      </c>
      <c r="F261" s="219">
        <v>11653.882030000001</v>
      </c>
      <c r="G261" s="219">
        <v>13760.5</v>
      </c>
      <c r="H261" s="219">
        <v>10831.20372</v>
      </c>
      <c r="I261" s="219">
        <v>12998.730089999999</v>
      </c>
      <c r="J261" s="219">
        <v>0</v>
      </c>
      <c r="K261" s="219">
        <v>0</v>
      </c>
      <c r="L261" s="219">
        <v>0</v>
      </c>
      <c r="M261" s="67"/>
    </row>
    <row r="262" spans="1:13" ht="18" x14ac:dyDescent="0.25">
      <c r="A262" s="67"/>
      <c r="B262" s="163">
        <v>215</v>
      </c>
      <c r="C262" s="183" t="s">
        <v>255</v>
      </c>
      <c r="D262" s="183" t="s">
        <v>215</v>
      </c>
      <c r="E262" s="258">
        <v>4947.04</v>
      </c>
      <c r="F262" s="219">
        <v>3357.97</v>
      </c>
      <c r="G262" s="219">
        <v>2966.7829999999999</v>
      </c>
      <c r="H262" s="219">
        <v>5004.22775</v>
      </c>
      <c r="I262" s="219">
        <v>5150.6242299999994</v>
      </c>
      <c r="J262" s="219">
        <v>0</v>
      </c>
      <c r="K262" s="219">
        <v>0</v>
      </c>
      <c r="L262" s="219">
        <v>0</v>
      </c>
      <c r="M262" s="67"/>
    </row>
    <row r="263" spans="1:13" x14ac:dyDescent="0.25">
      <c r="A263" s="67"/>
      <c r="B263" s="163">
        <v>216</v>
      </c>
      <c r="C263" s="183" t="s">
        <v>224</v>
      </c>
      <c r="D263" s="183" t="s">
        <v>215</v>
      </c>
      <c r="E263" s="263">
        <v>0</v>
      </c>
      <c r="F263" s="235">
        <v>0</v>
      </c>
      <c r="G263" s="235">
        <v>0</v>
      </c>
      <c r="H263" s="235">
        <v>0.1469</v>
      </c>
      <c r="I263" s="219">
        <v>0.99811000000000005</v>
      </c>
      <c r="J263" s="219">
        <v>0</v>
      </c>
      <c r="K263" s="219">
        <v>0</v>
      </c>
      <c r="L263" s="219">
        <v>0</v>
      </c>
      <c r="M263" s="67"/>
    </row>
    <row r="264" spans="1:13" x14ac:dyDescent="0.25">
      <c r="A264" s="67"/>
      <c r="B264" s="163">
        <v>217</v>
      </c>
      <c r="C264" s="183" t="s">
        <v>225</v>
      </c>
      <c r="D264" s="183" t="s">
        <v>215</v>
      </c>
      <c r="E264" s="258">
        <f>SUM(E261,E262,E263)</f>
        <v>20709</v>
      </c>
      <c r="F264" s="219">
        <v>15012</v>
      </c>
      <c r="G264" s="219">
        <v>16727.282999999999</v>
      </c>
      <c r="H264" s="219">
        <v>15835.578369999999</v>
      </c>
      <c r="I264" s="219">
        <v>18150.352429999999</v>
      </c>
      <c r="J264" s="219">
        <v>0</v>
      </c>
      <c r="K264" s="219">
        <v>0</v>
      </c>
      <c r="L264" s="219">
        <v>0</v>
      </c>
      <c r="M264" s="67"/>
    </row>
    <row r="265" spans="1:13" x14ac:dyDescent="0.25">
      <c r="A265" s="67"/>
      <c r="B265" s="211"/>
      <c r="C265" s="211" t="s">
        <v>226</v>
      </c>
      <c r="D265" s="211"/>
      <c r="E265" s="211"/>
      <c r="F265" s="211"/>
      <c r="G265" s="211"/>
      <c r="H265" s="211"/>
      <c r="I265" s="211"/>
      <c r="J265" s="211"/>
      <c r="K265" s="211"/>
      <c r="L265" s="211"/>
      <c r="M265" s="67"/>
    </row>
    <row r="266" spans="1:13" x14ac:dyDescent="0.25">
      <c r="A266" s="67"/>
      <c r="B266" s="163">
        <v>218</v>
      </c>
      <c r="C266" s="183" t="s">
        <v>227</v>
      </c>
      <c r="D266" s="183" t="s">
        <v>215</v>
      </c>
      <c r="E266" s="258">
        <v>7.2</v>
      </c>
      <c r="F266" s="219">
        <v>9</v>
      </c>
      <c r="G266" s="219">
        <v>13.707000000002154</v>
      </c>
      <c r="H266" s="219">
        <v>5.5153000000009342</v>
      </c>
      <c r="I266" s="219">
        <v>47.415227000001323</v>
      </c>
      <c r="J266" s="219">
        <v>0</v>
      </c>
      <c r="K266" s="219">
        <v>0</v>
      </c>
      <c r="L266" s="219">
        <v>0</v>
      </c>
      <c r="M266" s="67"/>
    </row>
    <row r="267" spans="1:13" ht="18" x14ac:dyDescent="0.25">
      <c r="A267" s="67"/>
      <c r="B267" s="163">
        <v>219</v>
      </c>
      <c r="C267" s="183" t="s">
        <v>256</v>
      </c>
      <c r="D267" s="183" t="s">
        <v>215</v>
      </c>
      <c r="E267" s="263">
        <v>0</v>
      </c>
      <c r="F267" s="235">
        <v>0</v>
      </c>
      <c r="G267" s="235">
        <v>0</v>
      </c>
      <c r="H267" s="235">
        <v>0</v>
      </c>
      <c r="I267" s="219">
        <v>11.881500000000001</v>
      </c>
      <c r="J267" s="219">
        <v>0</v>
      </c>
      <c r="K267" s="219">
        <v>0</v>
      </c>
      <c r="L267" s="219">
        <v>0</v>
      </c>
      <c r="M267" s="67"/>
    </row>
    <row r="268" spans="1:13" x14ac:dyDescent="0.25">
      <c r="A268" s="67"/>
      <c r="B268" s="163"/>
      <c r="C268" s="228" t="s">
        <v>228</v>
      </c>
      <c r="D268" s="236"/>
      <c r="E268" s="264"/>
      <c r="F268" s="237"/>
      <c r="G268" s="237"/>
      <c r="H268" s="219"/>
      <c r="I268" s="219"/>
      <c r="J268" s="165"/>
      <c r="K268" s="165"/>
      <c r="L268" s="165"/>
      <c r="M268" s="67"/>
    </row>
    <row r="269" spans="1:13" x14ac:dyDescent="0.25">
      <c r="A269" s="67"/>
      <c r="B269" s="163"/>
      <c r="C269" s="228" t="s">
        <v>229</v>
      </c>
      <c r="D269" s="236"/>
      <c r="E269" s="264"/>
      <c r="F269" s="237"/>
      <c r="G269" s="237"/>
      <c r="H269" s="219"/>
      <c r="I269" s="219"/>
      <c r="J269" s="165"/>
      <c r="K269" s="165"/>
      <c r="L269" s="165"/>
      <c r="M269" s="67"/>
    </row>
    <row r="270" spans="1:13" x14ac:dyDescent="0.25">
      <c r="A270" s="67"/>
      <c r="B270" s="163"/>
      <c r="C270" s="228" t="s">
        <v>230</v>
      </c>
      <c r="D270" s="236"/>
      <c r="E270" s="264"/>
      <c r="F270" s="237"/>
      <c r="G270" s="237"/>
      <c r="H270" s="219"/>
      <c r="I270" s="219"/>
      <c r="J270" s="165"/>
      <c r="K270" s="165"/>
      <c r="L270" s="165"/>
      <c r="M270" s="67"/>
    </row>
    <row r="271" spans="1:13" x14ac:dyDescent="0.25">
      <c r="A271" s="67"/>
      <c r="B271" s="238"/>
      <c r="C271" s="239" t="s">
        <v>231</v>
      </c>
      <c r="D271" s="240"/>
      <c r="E271" s="265"/>
      <c r="F271" s="241"/>
      <c r="G271" s="241"/>
      <c r="H271" s="242"/>
      <c r="I271" s="242"/>
      <c r="J271" s="243"/>
      <c r="K271" s="243"/>
      <c r="L271" s="243"/>
      <c r="M271" s="67"/>
    </row>
    <row r="272" spans="1:13" x14ac:dyDescent="0.25">
      <c r="A272" s="67"/>
      <c r="B272" s="71"/>
      <c r="C272" s="71"/>
      <c r="D272" s="71"/>
      <c r="E272" s="71"/>
      <c r="F272" s="71"/>
      <c r="G272" s="71"/>
      <c r="H272" s="71"/>
      <c r="I272" s="71"/>
      <c r="J272" s="71"/>
      <c r="K272" s="71"/>
      <c r="L272" s="71"/>
      <c r="M272" s="67"/>
    </row>
    <row r="273" spans="1:14" x14ac:dyDescent="0.25">
      <c r="A273" s="67"/>
      <c r="B273" s="71"/>
      <c r="C273" s="72"/>
      <c r="D273" s="72"/>
      <c r="E273" s="72"/>
      <c r="F273" s="72"/>
      <c r="G273" s="72"/>
      <c r="H273" s="72"/>
      <c r="I273" s="72"/>
      <c r="J273" s="72"/>
      <c r="K273" s="72"/>
      <c r="L273" s="72"/>
      <c r="M273" s="67"/>
    </row>
    <row r="274" spans="1:14" x14ac:dyDescent="0.25">
      <c r="A274" s="3"/>
      <c r="B274" s="8"/>
    </row>
    <row r="275" spans="1:14" x14ac:dyDescent="0.25">
      <c r="B275" s="8"/>
    </row>
    <row r="276" spans="1:14" x14ac:dyDescent="0.25">
      <c r="B276" s="8"/>
      <c r="C276" s="5"/>
      <c r="D276" s="6"/>
      <c r="E276" s="9"/>
      <c r="F276" s="6"/>
      <c r="G276" s="6"/>
      <c r="H276" s="6"/>
      <c r="I276" s="6"/>
      <c r="J276" s="7"/>
      <c r="K276" s="7"/>
      <c r="L276" s="7"/>
      <c r="M276" s="2">
        <v>144</v>
      </c>
    </row>
    <row r="277" spans="1:14" x14ac:dyDescent="0.25">
      <c r="B277" s="8"/>
      <c r="M277"/>
    </row>
    <row r="278" spans="1:14" x14ac:dyDescent="0.25">
      <c r="B278" s="8"/>
      <c r="M278"/>
    </row>
    <row r="279" spans="1:14" x14ac:dyDescent="0.25">
      <c r="B279" s="8"/>
      <c r="M279"/>
    </row>
    <row r="280" spans="1:14" x14ac:dyDescent="0.25">
      <c r="B280" s="8"/>
      <c r="M280"/>
    </row>
    <row r="281" spans="1:14" s="1" customFormat="1" x14ac:dyDescent="0.25">
      <c r="B281" s="8"/>
      <c r="C281" s="8"/>
      <c r="D281" s="8"/>
      <c r="E281" s="8"/>
      <c r="F281" s="8"/>
      <c r="G281" s="8"/>
      <c r="H281" s="8"/>
      <c r="I281" s="8"/>
      <c r="J281" s="8"/>
      <c r="K281" s="8"/>
      <c r="L281" s="8"/>
      <c r="M281"/>
      <c r="N281"/>
    </row>
    <row r="282" spans="1:14" s="1" customFormat="1" x14ac:dyDescent="0.25">
      <c r="B282" s="8"/>
      <c r="C282" s="8"/>
      <c r="D282" s="8"/>
      <c r="E282" s="8"/>
      <c r="F282" s="8"/>
      <c r="G282" s="8"/>
      <c r="H282" s="8"/>
      <c r="I282" s="8"/>
      <c r="J282" s="8"/>
      <c r="K282" s="8"/>
      <c r="L282" s="8"/>
      <c r="M282"/>
      <c r="N282"/>
    </row>
    <row r="283" spans="1:14" s="1" customFormat="1" x14ac:dyDescent="0.25">
      <c r="B283" s="8"/>
      <c r="C283" s="8"/>
      <c r="D283" s="8"/>
      <c r="E283" s="8"/>
      <c r="F283" s="8"/>
      <c r="G283" s="8"/>
      <c r="H283" s="8"/>
      <c r="I283" s="8"/>
      <c r="J283" s="8"/>
      <c r="K283" s="8"/>
      <c r="L283" s="8"/>
      <c r="M283"/>
      <c r="N283"/>
    </row>
    <row r="284" spans="1:14" s="1" customFormat="1" x14ac:dyDescent="0.25">
      <c r="B284" s="8"/>
      <c r="C284" s="8"/>
      <c r="D284" s="8"/>
      <c r="E284" s="8"/>
      <c r="F284" s="8"/>
      <c r="G284" s="8"/>
      <c r="H284" s="8"/>
      <c r="I284" s="8"/>
      <c r="J284" s="8"/>
      <c r="K284" s="8"/>
      <c r="L284" s="8"/>
      <c r="M284"/>
      <c r="N284"/>
    </row>
    <row r="285" spans="1:14" s="1" customFormat="1" x14ac:dyDescent="0.25">
      <c r="B285" s="8"/>
      <c r="C285" s="8"/>
      <c r="D285" s="8"/>
      <c r="E285" s="8"/>
      <c r="F285" s="8"/>
      <c r="G285" s="8"/>
      <c r="H285" s="8"/>
      <c r="I285" s="8"/>
      <c r="J285" s="8"/>
      <c r="K285" s="8"/>
      <c r="L285" s="8"/>
      <c r="M285"/>
      <c r="N285"/>
    </row>
    <row r="286" spans="1:14" s="1" customFormat="1" x14ac:dyDescent="0.25">
      <c r="B286" s="5"/>
      <c r="C286" s="8"/>
      <c r="D286" s="8"/>
      <c r="E286" s="8"/>
      <c r="F286" s="8"/>
      <c r="G286" s="8"/>
      <c r="H286" s="8"/>
      <c r="I286" s="8"/>
      <c r="J286" s="8"/>
      <c r="K286" s="8"/>
      <c r="L286" s="8"/>
      <c r="M286"/>
      <c r="N286"/>
    </row>
    <row r="287" spans="1:14" x14ac:dyDescent="0.25">
      <c r="M287"/>
    </row>
    <row r="288" spans="1:14" x14ac:dyDescent="0.25">
      <c r="M288"/>
    </row>
    <row r="289" spans="13:13" x14ac:dyDescent="0.25">
      <c r="M289"/>
    </row>
    <row r="290" spans="13:13" x14ac:dyDescent="0.25">
      <c r="M290"/>
    </row>
    <row r="291" spans="13:13" x14ac:dyDescent="0.25">
      <c r="M291"/>
    </row>
    <row r="292" spans="13:13" x14ac:dyDescent="0.25">
      <c r="M292"/>
    </row>
    <row r="293" spans="13:13" x14ac:dyDescent="0.25">
      <c r="M293"/>
    </row>
    <row r="294" spans="13:13" x14ac:dyDescent="0.25">
      <c r="M294"/>
    </row>
    <row r="295" spans="13:13" x14ac:dyDescent="0.25">
      <c r="M295"/>
    </row>
    <row r="296" spans="13:13" x14ac:dyDescent="0.25">
      <c r="M296"/>
    </row>
    <row r="297" spans="13:13" x14ac:dyDescent="0.25">
      <c r="M297"/>
    </row>
    <row r="298" spans="13:13" x14ac:dyDescent="0.25">
      <c r="M298"/>
    </row>
    <row r="299" spans="13:13" x14ac:dyDescent="0.25">
      <c r="M299"/>
    </row>
    <row r="300" spans="13:13" x14ac:dyDescent="0.25">
      <c r="M300"/>
    </row>
    <row r="301" spans="13:13" x14ac:dyDescent="0.25">
      <c r="M301"/>
    </row>
    <row r="302" spans="13:13" x14ac:dyDescent="0.25">
      <c r="M302"/>
    </row>
    <row r="303" spans="13:13" x14ac:dyDescent="0.25">
      <c r="M303"/>
    </row>
    <row r="304" spans="13:13" x14ac:dyDescent="0.25">
      <c r="M304"/>
    </row>
    <row r="305" spans="13:13" x14ac:dyDescent="0.25">
      <c r="M305"/>
    </row>
    <row r="306" spans="13:13" x14ac:dyDescent="0.25">
      <c r="M306"/>
    </row>
    <row r="307" spans="13:13" x14ac:dyDescent="0.25">
      <c r="M307"/>
    </row>
    <row r="308" spans="13:13" x14ac:dyDescent="0.25">
      <c r="M308"/>
    </row>
  </sheetData>
  <mergeCells count="5">
    <mergeCell ref="E147:E148"/>
    <mergeCell ref="F147:F148"/>
    <mergeCell ref="C120:J120"/>
    <mergeCell ref="C155:I155"/>
    <mergeCell ref="C156:D156"/>
  </mergeCells>
  <pageMargins left="0.70866141732283472" right="0.70866141732283472" top="0.74803149606299213" bottom="0.74803149606299213" header="0.31496062992125984" footer="0.31496062992125984"/>
  <pageSetup paperSize="9" scale="60"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FB88-0E76-469A-ADFB-EC46FF1F76B2}">
  <sheetPr>
    <tabColor theme="9" tint="0.59999389629810485"/>
  </sheetPr>
  <dimension ref="A1:G131"/>
  <sheetViews>
    <sheetView showGridLines="0" topLeftCell="A86" zoomScale="90" zoomScaleNormal="90" workbookViewId="0">
      <selection activeCell="K109" sqref="K109"/>
    </sheetView>
  </sheetViews>
  <sheetFormatPr defaultRowHeight="15" x14ac:dyDescent="0.25"/>
  <cols>
    <col min="1" max="1" width="34" customWidth="1"/>
    <col min="2" max="2" width="39.28515625" customWidth="1"/>
    <col min="3" max="7" width="34" customWidth="1"/>
  </cols>
  <sheetData>
    <row r="1" spans="1:7" ht="15.75" customHeight="1" x14ac:dyDescent="0.25">
      <c r="A1" s="8"/>
      <c r="B1" s="8"/>
      <c r="C1" s="8"/>
      <c r="D1" s="8"/>
      <c r="E1" s="8"/>
      <c r="F1" s="8"/>
      <c r="G1" s="8"/>
    </row>
    <row r="2" spans="1:7" ht="15.75" customHeight="1" x14ac:dyDescent="0.25">
      <c r="A2" s="10" t="s">
        <v>273</v>
      </c>
      <c r="B2" s="8"/>
      <c r="C2" s="8"/>
      <c r="D2" s="8"/>
      <c r="E2" s="8"/>
      <c r="F2" s="8"/>
      <c r="G2" s="8"/>
    </row>
    <row r="3" spans="1:7" ht="15.75" customHeight="1" x14ac:dyDescent="0.25">
      <c r="A3" s="74" t="s">
        <v>274</v>
      </c>
      <c r="B3" s="95" t="s">
        <v>592</v>
      </c>
      <c r="C3" s="95"/>
      <c r="D3" s="95"/>
      <c r="E3" s="95"/>
      <c r="F3" s="95"/>
      <c r="G3" s="95"/>
    </row>
    <row r="4" spans="1:7" ht="15.75" customHeight="1" x14ac:dyDescent="0.25">
      <c r="A4" s="75" t="s">
        <v>275</v>
      </c>
      <c r="B4" s="96" t="s">
        <v>276</v>
      </c>
      <c r="C4" s="96"/>
      <c r="D4" s="96"/>
      <c r="E4" s="96"/>
      <c r="F4" s="96"/>
      <c r="G4" s="96"/>
    </row>
    <row r="5" spans="1:7" ht="15.75" customHeight="1" x14ac:dyDescent="0.25">
      <c r="A5" s="75" t="s">
        <v>277</v>
      </c>
      <c r="B5" s="96" t="s">
        <v>278</v>
      </c>
      <c r="C5" s="96"/>
      <c r="D5" s="96"/>
      <c r="E5" s="96"/>
      <c r="F5" s="96"/>
      <c r="G5" s="96"/>
    </row>
    <row r="6" spans="1:7" ht="15.75" customHeight="1" x14ac:dyDescent="0.25">
      <c r="A6" s="8"/>
      <c r="B6" s="8"/>
      <c r="C6" s="8"/>
      <c r="D6" s="8"/>
      <c r="E6" s="8"/>
      <c r="F6" s="8"/>
      <c r="G6" s="8"/>
    </row>
    <row r="7" spans="1:7" ht="53.65" customHeight="1" x14ac:dyDescent="0.25">
      <c r="A7" s="77" t="s">
        <v>279</v>
      </c>
      <c r="B7" s="88" t="s">
        <v>732</v>
      </c>
      <c r="C7" s="11" t="s">
        <v>746</v>
      </c>
      <c r="D7" s="88" t="s">
        <v>731</v>
      </c>
      <c r="E7" s="89" t="s">
        <v>733</v>
      </c>
      <c r="F7" s="8"/>
      <c r="G7" s="8"/>
    </row>
    <row r="8" spans="1:7" ht="15.75" customHeight="1" thickBot="1" x14ac:dyDescent="0.3">
      <c r="A8" s="8"/>
      <c r="B8" s="8"/>
      <c r="C8" s="8"/>
      <c r="D8" s="8"/>
      <c r="E8" s="8"/>
      <c r="F8" s="8"/>
      <c r="G8" s="8"/>
    </row>
    <row r="9" spans="1:7" ht="15.75" customHeight="1" x14ac:dyDescent="0.25">
      <c r="A9" s="78" t="s">
        <v>280</v>
      </c>
      <c r="B9" s="72"/>
      <c r="C9" s="79" t="s">
        <v>281</v>
      </c>
      <c r="D9" s="97" t="s">
        <v>282</v>
      </c>
      <c r="E9" s="98"/>
      <c r="F9" s="8"/>
      <c r="G9" s="8"/>
    </row>
    <row r="10" spans="1:7" ht="15.75" customHeight="1" x14ac:dyDescent="0.25">
      <c r="A10" s="95" t="s">
        <v>283</v>
      </c>
      <c r="B10" s="95"/>
      <c r="C10" s="11" t="s">
        <v>595</v>
      </c>
      <c r="D10" s="99" t="s">
        <v>284</v>
      </c>
      <c r="E10" s="99"/>
      <c r="F10" s="8"/>
      <c r="G10" s="8"/>
    </row>
    <row r="11" spans="1:7" ht="15.75" customHeight="1" x14ac:dyDescent="0.25">
      <c r="A11" s="95" t="s">
        <v>285</v>
      </c>
      <c r="B11" s="95"/>
      <c r="C11" s="11" t="s">
        <v>594</v>
      </c>
      <c r="D11" s="99" t="s">
        <v>284</v>
      </c>
      <c r="E11" s="99"/>
      <c r="F11" s="8"/>
      <c r="G11" s="8"/>
    </row>
    <row r="12" spans="1:7" ht="15.75" customHeight="1" x14ac:dyDescent="0.25">
      <c r="A12" s="95" t="s">
        <v>286</v>
      </c>
      <c r="B12" s="95"/>
      <c r="C12" s="11" t="s">
        <v>594</v>
      </c>
      <c r="D12" s="99" t="s">
        <v>284</v>
      </c>
      <c r="E12" s="99"/>
      <c r="F12" s="8"/>
      <c r="G12" s="8"/>
    </row>
    <row r="13" spans="1:7" ht="15.75" customHeight="1" x14ac:dyDescent="0.25">
      <c r="A13" s="95" t="s">
        <v>287</v>
      </c>
      <c r="B13" s="95"/>
      <c r="C13" s="11" t="s">
        <v>637</v>
      </c>
      <c r="D13" s="99" t="s">
        <v>284</v>
      </c>
      <c r="E13" s="99"/>
      <c r="F13" s="8"/>
      <c r="G13" s="8"/>
    </row>
    <row r="14" spans="1:7" ht="15.75" customHeight="1" x14ac:dyDescent="0.25">
      <c r="A14" s="95" t="s">
        <v>288</v>
      </c>
      <c r="B14" s="95"/>
      <c r="C14" s="11" t="s">
        <v>594</v>
      </c>
      <c r="D14" s="99" t="s">
        <v>284</v>
      </c>
      <c r="E14" s="99"/>
      <c r="F14" s="8"/>
      <c r="G14" s="8"/>
    </row>
    <row r="15" spans="1:7" ht="15.75" customHeight="1" x14ac:dyDescent="0.25">
      <c r="A15" s="95" t="s">
        <v>289</v>
      </c>
      <c r="B15" s="95"/>
      <c r="C15" s="11" t="s">
        <v>595</v>
      </c>
      <c r="D15" s="95"/>
      <c r="E15" s="95"/>
      <c r="F15" s="8"/>
      <c r="G15" s="8"/>
    </row>
    <row r="16" spans="1:7" ht="15.75" customHeight="1" x14ac:dyDescent="0.25">
      <c r="A16" s="95" t="s">
        <v>290</v>
      </c>
      <c r="B16" s="95"/>
      <c r="C16" s="11" t="s">
        <v>291</v>
      </c>
      <c r="D16" s="95"/>
      <c r="E16" s="95"/>
      <c r="F16" s="8"/>
      <c r="G16" s="8"/>
    </row>
    <row r="17" spans="1:7" ht="15.75" customHeight="1" x14ac:dyDescent="0.25">
      <c r="A17" s="95" t="s">
        <v>292</v>
      </c>
      <c r="B17" s="95"/>
      <c r="C17" s="11" t="s">
        <v>293</v>
      </c>
      <c r="D17" s="95" t="s">
        <v>294</v>
      </c>
      <c r="E17" s="95"/>
      <c r="F17" s="8"/>
      <c r="G17" s="8"/>
    </row>
    <row r="18" spans="1:7" ht="15.75" customHeight="1" x14ac:dyDescent="0.25">
      <c r="A18" s="95" t="s">
        <v>295</v>
      </c>
      <c r="B18" s="95"/>
      <c r="C18" s="11" t="s">
        <v>356</v>
      </c>
      <c r="D18" s="95"/>
      <c r="E18" s="95"/>
      <c r="F18" s="8"/>
      <c r="G18" s="8"/>
    </row>
    <row r="19" spans="1:7" ht="15.75" customHeight="1" x14ac:dyDescent="0.25">
      <c r="A19" s="95" t="s">
        <v>297</v>
      </c>
      <c r="B19" s="95"/>
      <c r="C19" s="11" t="s">
        <v>356</v>
      </c>
      <c r="D19" s="95"/>
      <c r="E19" s="95"/>
      <c r="F19" s="8"/>
      <c r="G19" s="8"/>
    </row>
    <row r="20" spans="1:7" ht="15.75" customHeight="1" x14ac:dyDescent="0.25">
      <c r="A20" s="95" t="s">
        <v>298</v>
      </c>
      <c r="B20" s="95"/>
      <c r="C20" s="11" t="s">
        <v>356</v>
      </c>
      <c r="D20" s="95"/>
      <c r="E20" s="95"/>
      <c r="F20" s="8"/>
      <c r="G20" s="8"/>
    </row>
    <row r="21" spans="1:7" ht="33.75" customHeight="1" x14ac:dyDescent="0.25">
      <c r="A21" s="95" t="s">
        <v>299</v>
      </c>
      <c r="B21" s="95"/>
      <c r="C21" s="11" t="s">
        <v>596</v>
      </c>
      <c r="D21" s="95"/>
      <c r="E21" s="95"/>
      <c r="F21" s="8"/>
      <c r="G21" s="8"/>
    </row>
    <row r="22" spans="1:7" ht="15.75" customHeight="1" x14ac:dyDescent="0.25">
      <c r="A22" s="95" t="s">
        <v>301</v>
      </c>
      <c r="B22" s="95"/>
      <c r="C22" s="11" t="s">
        <v>596</v>
      </c>
      <c r="D22" s="95"/>
      <c r="E22" s="95"/>
      <c r="F22" s="8"/>
      <c r="G22" s="8"/>
    </row>
    <row r="23" spans="1:7" ht="15.75" customHeight="1" x14ac:dyDescent="0.25">
      <c r="A23" s="95" t="s">
        <v>302</v>
      </c>
      <c r="B23" s="95"/>
      <c r="C23" s="11" t="s">
        <v>596</v>
      </c>
      <c r="D23" s="95"/>
      <c r="E23" s="95"/>
      <c r="F23" s="8"/>
      <c r="G23" s="8"/>
    </row>
    <row r="24" spans="1:7" ht="15.75" customHeight="1" x14ac:dyDescent="0.25">
      <c r="A24" s="95" t="s">
        <v>303</v>
      </c>
      <c r="B24" s="95"/>
      <c r="C24" s="11" t="s">
        <v>640</v>
      </c>
      <c r="D24" s="95"/>
      <c r="E24" s="95"/>
      <c r="F24" s="8"/>
      <c r="G24" s="8"/>
    </row>
    <row r="25" spans="1:7" ht="15.75" customHeight="1" x14ac:dyDescent="0.25">
      <c r="A25" s="95" t="s">
        <v>304</v>
      </c>
      <c r="B25" s="95"/>
      <c r="C25" s="11" t="s">
        <v>640</v>
      </c>
      <c r="D25" s="95"/>
      <c r="E25" s="95"/>
      <c r="F25" s="8"/>
      <c r="G25" s="8"/>
    </row>
    <row r="26" spans="1:7" ht="15.75" customHeight="1" x14ac:dyDescent="0.25">
      <c r="A26" s="95" t="s">
        <v>305</v>
      </c>
      <c r="B26" s="95"/>
      <c r="C26" s="11" t="s">
        <v>356</v>
      </c>
      <c r="D26" s="95"/>
      <c r="E26" s="95"/>
      <c r="F26" s="8"/>
      <c r="G26" s="8"/>
    </row>
    <row r="27" spans="1:7" ht="15.75" customHeight="1" x14ac:dyDescent="0.25">
      <c r="A27" s="95" t="s">
        <v>306</v>
      </c>
      <c r="B27" s="95"/>
      <c r="C27" s="11" t="s">
        <v>356</v>
      </c>
      <c r="D27" s="95"/>
      <c r="E27" s="95"/>
      <c r="F27" s="8"/>
      <c r="G27" s="8"/>
    </row>
    <row r="28" spans="1:7" ht="15.75" customHeight="1" x14ac:dyDescent="0.25">
      <c r="A28" s="95" t="s">
        <v>307</v>
      </c>
      <c r="B28" s="95"/>
      <c r="C28" s="11" t="s">
        <v>639</v>
      </c>
      <c r="D28" s="95"/>
      <c r="E28" s="95"/>
      <c r="F28" s="8"/>
      <c r="G28" s="8"/>
    </row>
    <row r="29" spans="1:7" ht="15.75" customHeight="1" x14ac:dyDescent="0.25">
      <c r="A29" s="95" t="s">
        <v>308</v>
      </c>
      <c r="B29" s="95"/>
      <c r="C29" s="11" t="s">
        <v>639</v>
      </c>
      <c r="D29" s="95"/>
      <c r="E29" s="95"/>
      <c r="F29" s="8"/>
      <c r="G29" s="8"/>
    </row>
    <row r="30" spans="1:7" ht="15.75" customHeight="1" x14ac:dyDescent="0.25">
      <c r="A30" s="95" t="s">
        <v>309</v>
      </c>
      <c r="B30" s="95"/>
      <c r="C30" s="11" t="s">
        <v>638</v>
      </c>
      <c r="D30" s="95"/>
      <c r="E30" s="95"/>
      <c r="F30" s="8"/>
      <c r="G30" s="8"/>
    </row>
    <row r="31" spans="1:7" ht="15.75" customHeight="1" x14ac:dyDescent="0.25">
      <c r="A31" s="95" t="s">
        <v>310</v>
      </c>
      <c r="B31" s="95"/>
      <c r="C31" s="11" t="s">
        <v>597</v>
      </c>
      <c r="D31" s="95"/>
      <c r="E31" s="95"/>
      <c r="F31" s="8"/>
      <c r="G31" s="8"/>
    </row>
    <row r="32" spans="1:7" ht="15.75" customHeight="1" x14ac:dyDescent="0.25">
      <c r="A32" s="95" t="s">
        <v>311</v>
      </c>
      <c r="B32" s="95"/>
      <c r="C32" s="11" t="s">
        <v>598</v>
      </c>
      <c r="D32" s="95"/>
      <c r="E32" s="95"/>
      <c r="F32" s="8"/>
      <c r="G32" s="8"/>
    </row>
    <row r="33" spans="1:7" ht="15.75" customHeight="1" x14ac:dyDescent="0.25">
      <c r="A33" s="95" t="s">
        <v>312</v>
      </c>
      <c r="B33" s="95"/>
      <c r="C33" s="11" t="s">
        <v>598</v>
      </c>
      <c r="D33" s="95"/>
      <c r="E33" s="95"/>
      <c r="F33" s="8"/>
      <c r="G33" s="8"/>
    </row>
    <row r="34" spans="1:7" ht="15.75" customHeight="1" x14ac:dyDescent="0.25">
      <c r="A34" s="95" t="s">
        <v>313</v>
      </c>
      <c r="B34" s="95"/>
      <c r="C34" s="11" t="s">
        <v>599</v>
      </c>
      <c r="D34" s="95"/>
      <c r="E34" s="95"/>
      <c r="F34" s="8"/>
      <c r="G34" s="8"/>
    </row>
    <row r="35" spans="1:7" ht="15.75" customHeight="1" x14ac:dyDescent="0.25">
      <c r="A35" s="95" t="s">
        <v>314</v>
      </c>
      <c r="B35" s="95"/>
      <c r="C35" s="11" t="s">
        <v>358</v>
      </c>
      <c r="D35" s="95"/>
      <c r="E35" s="95"/>
      <c r="F35" s="8"/>
      <c r="G35" s="8"/>
    </row>
    <row r="36" spans="1:7" ht="15.75" customHeight="1" x14ac:dyDescent="0.25">
      <c r="A36" s="95" t="s">
        <v>315</v>
      </c>
      <c r="B36" s="95"/>
      <c r="C36" s="11" t="s">
        <v>358</v>
      </c>
      <c r="D36" s="95"/>
      <c r="E36" s="95"/>
      <c r="F36" s="8"/>
      <c r="G36" s="8"/>
    </row>
    <row r="37" spans="1:7" ht="15.75" customHeight="1" x14ac:dyDescent="0.25">
      <c r="A37" s="95" t="s">
        <v>316</v>
      </c>
      <c r="B37" s="95"/>
      <c r="C37" s="11" t="s">
        <v>300</v>
      </c>
      <c r="D37" s="95"/>
      <c r="E37" s="95"/>
      <c r="F37" s="8"/>
      <c r="G37" s="8"/>
    </row>
    <row r="38" spans="1:7" ht="15.75" customHeight="1" x14ac:dyDescent="0.25">
      <c r="A38" s="95" t="s">
        <v>317</v>
      </c>
      <c r="B38" s="95"/>
      <c r="C38" s="11" t="s">
        <v>600</v>
      </c>
      <c r="D38" s="95"/>
      <c r="E38" s="95"/>
      <c r="F38" s="8"/>
      <c r="G38" s="8"/>
    </row>
    <row r="39" spans="1:7" ht="15.75" customHeight="1" x14ac:dyDescent="0.25">
      <c r="A39" s="95" t="s">
        <v>318</v>
      </c>
      <c r="B39" s="95"/>
      <c r="C39" s="11" t="s">
        <v>319</v>
      </c>
      <c r="D39" s="95"/>
      <c r="E39" s="95"/>
      <c r="F39" s="8"/>
      <c r="G39" s="8"/>
    </row>
    <row r="40" spans="1:7" ht="15.75" customHeight="1" x14ac:dyDescent="0.25">
      <c r="A40" s="8"/>
      <c r="B40" s="8"/>
      <c r="C40" s="8"/>
      <c r="D40" s="8"/>
      <c r="E40" s="8"/>
      <c r="F40" s="8"/>
      <c r="G40" s="13"/>
    </row>
    <row r="41" spans="1:7" ht="15.75" customHeight="1" x14ac:dyDescent="0.25">
      <c r="A41" s="97" t="s">
        <v>320</v>
      </c>
      <c r="B41" s="98"/>
      <c r="C41" s="79" t="s">
        <v>281</v>
      </c>
      <c r="D41" s="97" t="s">
        <v>282</v>
      </c>
      <c r="E41" s="98"/>
      <c r="F41" s="8"/>
      <c r="G41" s="8"/>
    </row>
    <row r="42" spans="1:7" ht="15.75" customHeight="1" x14ac:dyDescent="0.25">
      <c r="A42" s="106" t="s">
        <v>321</v>
      </c>
      <c r="B42" s="106"/>
      <c r="C42" s="11" t="s">
        <v>601</v>
      </c>
      <c r="D42" s="107" t="s">
        <v>284</v>
      </c>
      <c r="E42" s="107"/>
      <c r="F42" s="8"/>
      <c r="G42" s="8"/>
    </row>
    <row r="43" spans="1:7" ht="15.75" customHeight="1" x14ac:dyDescent="0.25">
      <c r="A43" s="106" t="s">
        <v>322</v>
      </c>
      <c r="B43" s="106"/>
      <c r="C43" s="11" t="s">
        <v>601</v>
      </c>
      <c r="D43" s="107" t="s">
        <v>284</v>
      </c>
      <c r="E43" s="107"/>
      <c r="F43" s="8"/>
      <c r="G43" s="8"/>
    </row>
    <row r="44" spans="1:7" ht="15.75" customHeight="1" x14ac:dyDescent="0.25">
      <c r="A44" s="8"/>
      <c r="B44" s="8"/>
      <c r="C44" s="8"/>
      <c r="D44" s="8"/>
      <c r="E44" s="8"/>
      <c r="F44" s="8"/>
      <c r="G44" s="8"/>
    </row>
    <row r="45" spans="1:7" ht="15.75" customHeight="1" x14ac:dyDescent="0.25">
      <c r="A45" s="80" t="s">
        <v>323</v>
      </c>
      <c r="B45" s="80" t="s">
        <v>324</v>
      </c>
      <c r="C45" s="108" t="s">
        <v>325</v>
      </c>
      <c r="D45" s="109"/>
      <c r="E45" s="79" t="s">
        <v>281</v>
      </c>
      <c r="F45" s="81" t="s">
        <v>326</v>
      </c>
      <c r="G45" s="81" t="s">
        <v>327</v>
      </c>
    </row>
    <row r="46" spans="1:7" ht="15.75" customHeight="1" x14ac:dyDescent="0.25">
      <c r="A46" s="110" t="s">
        <v>641</v>
      </c>
      <c r="B46" s="15" t="s">
        <v>320</v>
      </c>
      <c r="C46" s="111" t="s">
        <v>328</v>
      </c>
      <c r="D46" s="111"/>
      <c r="E46" s="16" t="s">
        <v>329</v>
      </c>
      <c r="F46" s="17" t="s">
        <v>330</v>
      </c>
      <c r="G46" s="18"/>
    </row>
    <row r="47" spans="1:7" ht="15.75" customHeight="1" x14ac:dyDescent="0.25">
      <c r="A47" s="110"/>
      <c r="B47" s="110" t="s">
        <v>331</v>
      </c>
      <c r="C47" s="96" t="s">
        <v>332</v>
      </c>
      <c r="D47" s="96"/>
      <c r="E47" s="11" t="s">
        <v>602</v>
      </c>
      <c r="F47" s="19" t="s">
        <v>333</v>
      </c>
      <c r="G47" s="20"/>
    </row>
    <row r="48" spans="1:7" ht="15.75" customHeight="1" x14ac:dyDescent="0.25">
      <c r="A48" s="110"/>
      <c r="B48" s="110"/>
      <c r="C48" s="100" t="s">
        <v>334</v>
      </c>
      <c r="D48" s="100"/>
      <c r="E48" s="11" t="s">
        <v>602</v>
      </c>
      <c r="F48" s="19" t="s">
        <v>335</v>
      </c>
      <c r="G48" s="20"/>
    </row>
    <row r="49" spans="1:7" ht="15.75" customHeight="1" x14ac:dyDescent="0.25">
      <c r="A49" s="110"/>
      <c r="B49" s="110"/>
      <c r="C49" s="100" t="s">
        <v>336</v>
      </c>
      <c r="D49" s="100"/>
      <c r="E49" s="11" t="s">
        <v>581</v>
      </c>
      <c r="F49" s="19" t="s">
        <v>338</v>
      </c>
      <c r="G49" s="20"/>
    </row>
    <row r="50" spans="1:7" ht="15.75" customHeight="1" x14ac:dyDescent="0.25">
      <c r="A50" s="110"/>
      <c r="B50" s="110"/>
      <c r="C50" s="100" t="s">
        <v>339</v>
      </c>
      <c r="D50" s="100"/>
      <c r="E50" s="11" t="s">
        <v>602</v>
      </c>
      <c r="F50" s="19" t="s">
        <v>340</v>
      </c>
      <c r="G50" s="20"/>
    </row>
    <row r="51" spans="1:7" ht="15.75" customHeight="1" x14ac:dyDescent="0.25">
      <c r="A51" s="110"/>
      <c r="B51" s="110"/>
      <c r="C51" s="100" t="s">
        <v>341</v>
      </c>
      <c r="D51" s="100"/>
      <c r="E51" s="11" t="s">
        <v>603</v>
      </c>
      <c r="F51" s="19" t="s">
        <v>342</v>
      </c>
      <c r="G51" s="20"/>
    </row>
    <row r="52" spans="1:7" ht="15.75" customHeight="1" x14ac:dyDescent="0.25">
      <c r="A52" s="110"/>
      <c r="B52" s="110"/>
      <c r="C52" s="100" t="s">
        <v>343</v>
      </c>
      <c r="D52" s="100"/>
      <c r="E52" s="11" t="s">
        <v>581</v>
      </c>
      <c r="F52" s="19" t="s">
        <v>344</v>
      </c>
      <c r="G52" s="20"/>
    </row>
    <row r="53" spans="1:7" ht="15.75" customHeight="1" x14ac:dyDescent="0.25">
      <c r="A53" s="110"/>
      <c r="B53" s="110"/>
      <c r="C53" s="100" t="s">
        <v>345</v>
      </c>
      <c r="D53" s="100"/>
      <c r="E53" s="11" t="s">
        <v>602</v>
      </c>
      <c r="F53" s="19" t="s">
        <v>346</v>
      </c>
      <c r="G53" s="20"/>
    </row>
    <row r="54" spans="1:7" ht="15.75" customHeight="1" x14ac:dyDescent="0.25">
      <c r="A54" s="110"/>
      <c r="B54" s="110"/>
      <c r="C54" s="100" t="s">
        <v>347</v>
      </c>
      <c r="D54" s="100"/>
      <c r="E54" s="21" t="s">
        <v>348</v>
      </c>
      <c r="F54" s="19" t="s">
        <v>349</v>
      </c>
      <c r="G54" s="20"/>
    </row>
    <row r="55" spans="1:7" ht="15.75" customHeight="1" x14ac:dyDescent="0.25">
      <c r="A55" s="110"/>
      <c r="B55" s="110"/>
      <c r="C55" s="100" t="s">
        <v>350</v>
      </c>
      <c r="D55" s="100"/>
      <c r="E55" s="21" t="s">
        <v>351</v>
      </c>
      <c r="F55" s="19" t="s">
        <v>352</v>
      </c>
      <c r="G55" s="20"/>
    </row>
    <row r="56" spans="1:7" ht="15.75" customHeight="1" x14ac:dyDescent="0.25">
      <c r="A56" s="110"/>
      <c r="B56" s="110"/>
      <c r="C56" s="100" t="s">
        <v>353</v>
      </c>
      <c r="D56" s="100"/>
      <c r="E56" s="21" t="s">
        <v>351</v>
      </c>
      <c r="F56" s="19" t="s">
        <v>354</v>
      </c>
      <c r="G56" s="20"/>
    </row>
    <row r="57" spans="1:7" ht="15.75" customHeight="1" x14ac:dyDescent="0.25">
      <c r="A57" s="101" t="s">
        <v>642</v>
      </c>
      <c r="B57" s="15" t="s">
        <v>320</v>
      </c>
      <c r="C57" s="111" t="s">
        <v>328</v>
      </c>
      <c r="D57" s="111"/>
      <c r="E57" s="16" t="s">
        <v>329</v>
      </c>
      <c r="F57" s="17" t="s">
        <v>330</v>
      </c>
      <c r="G57" s="18"/>
    </row>
    <row r="58" spans="1:7" ht="15.75" customHeight="1" x14ac:dyDescent="0.25">
      <c r="A58" s="102"/>
      <c r="B58" s="14"/>
      <c r="C58" s="104" t="s">
        <v>355</v>
      </c>
      <c r="D58" s="105"/>
      <c r="E58" s="11" t="s">
        <v>604</v>
      </c>
      <c r="F58" s="19" t="s">
        <v>8</v>
      </c>
      <c r="G58" s="20"/>
    </row>
    <row r="59" spans="1:7" ht="15.75" customHeight="1" x14ac:dyDescent="0.25">
      <c r="A59" s="102"/>
      <c r="B59" s="15" t="s">
        <v>320</v>
      </c>
      <c r="C59" s="111" t="s">
        <v>328</v>
      </c>
      <c r="D59" s="111"/>
      <c r="E59" s="22" t="s">
        <v>605</v>
      </c>
      <c r="F59" s="17" t="s">
        <v>8</v>
      </c>
      <c r="G59" s="18"/>
    </row>
    <row r="60" spans="1:7" ht="15.75" customHeight="1" x14ac:dyDescent="0.25">
      <c r="A60" s="103"/>
      <c r="B60" s="14"/>
      <c r="C60" s="104" t="s">
        <v>357</v>
      </c>
      <c r="D60" s="105"/>
      <c r="E60" s="11" t="s">
        <v>605</v>
      </c>
      <c r="F60" s="19"/>
      <c r="G60" s="20"/>
    </row>
    <row r="61" spans="1:7" ht="15.75" customHeight="1" x14ac:dyDescent="0.25">
      <c r="A61" s="126" t="s">
        <v>643</v>
      </c>
      <c r="B61" s="15" t="s">
        <v>320</v>
      </c>
      <c r="C61" s="111" t="s">
        <v>328</v>
      </c>
      <c r="D61" s="111"/>
      <c r="E61" s="22" t="s">
        <v>644</v>
      </c>
      <c r="F61" s="17"/>
      <c r="G61" s="18"/>
    </row>
    <row r="62" spans="1:7" ht="15.75" customHeight="1" x14ac:dyDescent="0.25">
      <c r="A62" s="127"/>
      <c r="B62" s="47" t="s">
        <v>670</v>
      </c>
      <c r="C62" s="149" t="s">
        <v>434</v>
      </c>
      <c r="D62" s="149"/>
      <c r="E62" s="21" t="s">
        <v>363</v>
      </c>
      <c r="F62" s="19" t="s">
        <v>669</v>
      </c>
      <c r="G62" s="20"/>
    </row>
    <row r="63" spans="1:7" ht="15.75" customHeight="1" x14ac:dyDescent="0.25">
      <c r="A63" s="127"/>
      <c r="B63" s="126" t="s">
        <v>671</v>
      </c>
      <c r="C63" s="137" t="s">
        <v>658</v>
      </c>
      <c r="D63" s="138"/>
      <c r="E63" s="11" t="s">
        <v>614</v>
      </c>
      <c r="F63" s="19" t="s">
        <v>686</v>
      </c>
      <c r="G63" s="20"/>
    </row>
    <row r="64" spans="1:7" ht="15.75" customHeight="1" x14ac:dyDescent="0.25">
      <c r="A64" s="128"/>
      <c r="B64" s="128"/>
      <c r="C64" s="149" t="s">
        <v>435</v>
      </c>
      <c r="D64" s="149"/>
      <c r="E64" s="11" t="s">
        <v>614</v>
      </c>
      <c r="F64" s="19" t="s">
        <v>436</v>
      </c>
      <c r="G64" s="20"/>
    </row>
    <row r="65" spans="1:7" ht="15.75" customHeight="1" x14ac:dyDescent="0.25">
      <c r="A65" s="110" t="s">
        <v>645</v>
      </c>
      <c r="B65" s="15" t="s">
        <v>320</v>
      </c>
      <c r="C65" s="111" t="s">
        <v>328</v>
      </c>
      <c r="D65" s="111"/>
      <c r="E65" s="22" t="s">
        <v>613</v>
      </c>
      <c r="F65" s="17" t="s">
        <v>431</v>
      </c>
      <c r="G65" s="18"/>
    </row>
    <row r="66" spans="1:7" ht="15.75" customHeight="1" x14ac:dyDescent="0.25">
      <c r="A66" s="110"/>
      <c r="B66" s="110" t="s">
        <v>672</v>
      </c>
      <c r="C66" s="95" t="s">
        <v>432</v>
      </c>
      <c r="D66" s="95"/>
      <c r="E66" s="11" t="s">
        <v>356</v>
      </c>
      <c r="F66" s="124" t="s">
        <v>433</v>
      </c>
      <c r="G66" s="95"/>
    </row>
    <row r="67" spans="1:7" ht="15.75" customHeight="1" x14ac:dyDescent="0.25">
      <c r="A67" s="110"/>
      <c r="B67" s="110"/>
      <c r="C67" s="95"/>
      <c r="D67" s="95"/>
      <c r="E67" s="21" t="s">
        <v>363</v>
      </c>
      <c r="F67" s="124"/>
      <c r="G67" s="95"/>
    </row>
    <row r="68" spans="1:7" ht="15.75" customHeight="1" x14ac:dyDescent="0.25">
      <c r="A68" s="126" t="s">
        <v>646</v>
      </c>
      <c r="B68" s="139" t="s">
        <v>320</v>
      </c>
      <c r="C68" s="141" t="s">
        <v>437</v>
      </c>
      <c r="D68" s="142"/>
      <c r="E68" s="22" t="s">
        <v>615</v>
      </c>
      <c r="F68" s="145" t="s">
        <v>692</v>
      </c>
      <c r="G68" s="145"/>
    </row>
    <row r="69" spans="1:7" ht="15.75" customHeight="1" x14ac:dyDescent="0.25">
      <c r="A69" s="127"/>
      <c r="B69" s="140"/>
      <c r="C69" s="143"/>
      <c r="D69" s="144"/>
      <c r="E69" s="26" t="s">
        <v>439</v>
      </c>
      <c r="F69" s="145"/>
      <c r="G69" s="145"/>
    </row>
    <row r="70" spans="1:7" ht="36.6" customHeight="1" x14ac:dyDescent="0.25">
      <c r="A70" s="127"/>
      <c r="B70" s="47" t="s">
        <v>693</v>
      </c>
      <c r="C70" s="122" t="s">
        <v>694</v>
      </c>
      <c r="D70" s="123"/>
      <c r="E70" s="11" t="s">
        <v>615</v>
      </c>
      <c r="F70" s="19" t="s">
        <v>695</v>
      </c>
      <c r="G70" s="42"/>
    </row>
    <row r="71" spans="1:7" ht="15.75" customHeight="1" x14ac:dyDescent="0.25">
      <c r="A71" s="127"/>
      <c r="B71" s="139" t="s">
        <v>320</v>
      </c>
      <c r="C71" s="141" t="s">
        <v>437</v>
      </c>
      <c r="D71" s="142"/>
      <c r="E71" s="22" t="s">
        <v>615</v>
      </c>
      <c r="F71" s="145" t="s">
        <v>438</v>
      </c>
      <c r="G71" s="146"/>
    </row>
    <row r="72" spans="1:7" ht="15.75" customHeight="1" x14ac:dyDescent="0.25">
      <c r="A72" s="127"/>
      <c r="B72" s="140"/>
      <c r="C72" s="143"/>
      <c r="D72" s="144"/>
      <c r="E72" s="26" t="s">
        <v>439</v>
      </c>
      <c r="F72" s="145"/>
      <c r="G72" s="146"/>
    </row>
    <row r="73" spans="1:7" ht="15.75" customHeight="1" x14ac:dyDescent="0.25">
      <c r="A73" s="127"/>
      <c r="B73" s="126" t="s">
        <v>676</v>
      </c>
      <c r="C73" s="122" t="s">
        <v>440</v>
      </c>
      <c r="D73" s="123"/>
      <c r="E73" s="21" t="s">
        <v>429</v>
      </c>
      <c r="F73" s="19" t="s">
        <v>441</v>
      </c>
      <c r="G73" s="20"/>
    </row>
    <row r="74" spans="1:7" ht="15.75" customHeight="1" x14ac:dyDescent="0.25">
      <c r="A74" s="127"/>
      <c r="B74" s="127"/>
      <c r="C74" s="122" t="s">
        <v>589</v>
      </c>
      <c r="D74" s="123"/>
      <c r="E74" s="11" t="s">
        <v>615</v>
      </c>
      <c r="F74" s="19" t="s">
        <v>441</v>
      </c>
      <c r="G74" s="20"/>
    </row>
    <row r="75" spans="1:7" ht="15.75" customHeight="1" x14ac:dyDescent="0.25">
      <c r="A75" s="127"/>
      <c r="B75" s="127"/>
      <c r="C75" s="122" t="s">
        <v>590</v>
      </c>
      <c r="D75" s="123"/>
      <c r="E75" s="11" t="s">
        <v>631</v>
      </c>
      <c r="F75" s="19" t="s">
        <v>443</v>
      </c>
      <c r="G75" s="20"/>
    </row>
    <row r="76" spans="1:7" ht="15.75" customHeight="1" x14ac:dyDescent="0.25">
      <c r="A76" s="127"/>
      <c r="B76" s="127"/>
      <c r="C76" s="122" t="s">
        <v>591</v>
      </c>
      <c r="D76" s="123"/>
      <c r="E76" s="11" t="s">
        <v>631</v>
      </c>
      <c r="F76" s="19" t="s">
        <v>443</v>
      </c>
      <c r="G76" s="20"/>
    </row>
    <row r="77" spans="1:7" ht="15.75" customHeight="1" x14ac:dyDescent="0.25">
      <c r="A77" s="127"/>
      <c r="B77" s="127"/>
      <c r="C77" s="104" t="s">
        <v>442</v>
      </c>
      <c r="D77" s="105"/>
      <c r="E77" s="11" t="s">
        <v>616</v>
      </c>
      <c r="F77" s="19" t="s">
        <v>443</v>
      </c>
      <c r="G77" s="20"/>
    </row>
    <row r="78" spans="1:7" ht="15.75" customHeight="1" x14ac:dyDescent="0.25">
      <c r="A78" s="128"/>
      <c r="B78" s="128"/>
      <c r="C78" s="104" t="s">
        <v>444</v>
      </c>
      <c r="D78" s="105"/>
      <c r="E78" s="11" t="s">
        <v>617</v>
      </c>
      <c r="F78" s="19" t="s">
        <v>445</v>
      </c>
      <c r="G78" s="20"/>
    </row>
    <row r="79" spans="1:7" ht="15.75" customHeight="1" x14ac:dyDescent="0.25">
      <c r="A79" s="126" t="s">
        <v>647</v>
      </c>
      <c r="B79" s="15" t="s">
        <v>320</v>
      </c>
      <c r="C79" s="111" t="s">
        <v>328</v>
      </c>
      <c r="D79" s="111"/>
      <c r="E79" s="22" t="s">
        <v>607</v>
      </c>
      <c r="F79" s="17" t="s">
        <v>365</v>
      </c>
      <c r="G79" s="18"/>
    </row>
    <row r="80" spans="1:7" ht="15.75" customHeight="1" x14ac:dyDescent="0.25">
      <c r="A80" s="127"/>
      <c r="B80" s="14" t="s">
        <v>675</v>
      </c>
      <c r="C80" s="95" t="s">
        <v>366</v>
      </c>
      <c r="D80" s="95"/>
      <c r="E80" s="11" t="s">
        <v>608</v>
      </c>
      <c r="F80" s="19" t="s">
        <v>367</v>
      </c>
      <c r="G80" s="20"/>
    </row>
    <row r="81" spans="1:7" ht="15.75" customHeight="1" x14ac:dyDescent="0.25">
      <c r="A81" s="127"/>
      <c r="B81" s="15" t="s">
        <v>320</v>
      </c>
      <c r="C81" s="111" t="s">
        <v>328</v>
      </c>
      <c r="D81" s="111"/>
      <c r="E81" s="22" t="s">
        <v>607</v>
      </c>
      <c r="F81" s="17" t="s">
        <v>365</v>
      </c>
      <c r="G81" s="18"/>
    </row>
    <row r="82" spans="1:7" ht="15.75" customHeight="1" x14ac:dyDescent="0.25">
      <c r="A82" s="128"/>
      <c r="B82" s="14" t="s">
        <v>370</v>
      </c>
      <c r="C82" s="112" t="s">
        <v>371</v>
      </c>
      <c r="D82" s="112"/>
      <c r="E82" s="11" t="s">
        <v>691</v>
      </c>
      <c r="F82" s="19" t="s">
        <v>372</v>
      </c>
      <c r="G82" s="20"/>
    </row>
    <row r="83" spans="1:7" ht="15.75" customHeight="1" x14ac:dyDescent="0.25">
      <c r="A83" s="126" t="s">
        <v>648</v>
      </c>
      <c r="B83" s="15" t="s">
        <v>320</v>
      </c>
      <c r="C83" s="120" t="s">
        <v>328</v>
      </c>
      <c r="D83" s="121"/>
      <c r="E83" s="22" t="s">
        <v>609</v>
      </c>
      <c r="F83" s="17" t="s">
        <v>359</v>
      </c>
      <c r="G83" s="18"/>
    </row>
    <row r="84" spans="1:7" ht="15.75" x14ac:dyDescent="0.25">
      <c r="A84" s="127"/>
      <c r="B84" s="126" t="s">
        <v>687</v>
      </c>
      <c r="C84" s="95" t="s">
        <v>368</v>
      </c>
      <c r="D84" s="95"/>
      <c r="E84" s="11" t="s">
        <v>609</v>
      </c>
      <c r="F84" s="19" t="s">
        <v>369</v>
      </c>
      <c r="G84" s="42"/>
    </row>
    <row r="85" spans="1:7" ht="15.75" x14ac:dyDescent="0.25">
      <c r="A85" s="127"/>
      <c r="B85" s="128"/>
      <c r="C85" s="95" t="s">
        <v>690</v>
      </c>
      <c r="D85" s="95"/>
      <c r="E85" s="11" t="s">
        <v>688</v>
      </c>
      <c r="F85" s="19" t="s">
        <v>689</v>
      </c>
      <c r="G85" s="42"/>
    </row>
    <row r="86" spans="1:7" ht="15.75" customHeight="1" x14ac:dyDescent="0.25">
      <c r="A86" s="127"/>
      <c r="B86" s="15" t="s">
        <v>320</v>
      </c>
      <c r="C86" s="120" t="s">
        <v>328</v>
      </c>
      <c r="D86" s="121"/>
      <c r="E86" s="22" t="s">
        <v>606</v>
      </c>
      <c r="F86" s="17" t="s">
        <v>359</v>
      </c>
      <c r="G86" s="18"/>
    </row>
    <row r="87" spans="1:7" ht="15.75" customHeight="1" x14ac:dyDescent="0.25">
      <c r="A87" s="127"/>
      <c r="B87" s="14" t="s">
        <v>673</v>
      </c>
      <c r="C87" s="118" t="s">
        <v>360</v>
      </c>
      <c r="D87" s="119"/>
      <c r="E87" s="21" t="s">
        <v>361</v>
      </c>
      <c r="F87" s="19" t="s">
        <v>362</v>
      </c>
      <c r="G87" s="20"/>
    </row>
    <row r="88" spans="1:7" ht="15.75" customHeight="1" x14ac:dyDescent="0.25">
      <c r="A88" s="128"/>
      <c r="B88" s="14" t="s">
        <v>685</v>
      </c>
      <c r="C88" s="118" t="s">
        <v>588</v>
      </c>
      <c r="D88" s="119"/>
      <c r="E88" s="19" t="s">
        <v>363</v>
      </c>
      <c r="F88" s="19" t="s">
        <v>364</v>
      </c>
      <c r="G88" s="20"/>
    </row>
    <row r="89" spans="1:7" ht="15.75" customHeight="1" x14ac:dyDescent="0.25">
      <c r="A89" s="126" t="s">
        <v>649</v>
      </c>
      <c r="B89" s="23" t="s">
        <v>373</v>
      </c>
      <c r="C89" s="141" t="s">
        <v>328</v>
      </c>
      <c r="D89" s="142"/>
      <c r="E89" s="24" t="s">
        <v>374</v>
      </c>
      <c r="F89" s="17" t="s">
        <v>375</v>
      </c>
      <c r="G89" s="18"/>
    </row>
    <row r="90" spans="1:7" ht="15.75" customHeight="1" x14ac:dyDescent="0.25">
      <c r="A90" s="127"/>
      <c r="B90" s="126" t="s">
        <v>674</v>
      </c>
      <c r="C90" s="114" t="s">
        <v>376</v>
      </c>
      <c r="D90" s="115"/>
      <c r="E90" s="11" t="s">
        <v>610</v>
      </c>
      <c r="F90" s="124" t="s">
        <v>377</v>
      </c>
      <c r="G90" s="125"/>
    </row>
    <row r="91" spans="1:7" ht="15.75" customHeight="1" x14ac:dyDescent="0.25">
      <c r="A91" s="127"/>
      <c r="B91" s="127"/>
      <c r="C91" s="116"/>
      <c r="D91" s="117"/>
      <c r="E91" s="25" t="s">
        <v>636</v>
      </c>
      <c r="F91" s="124"/>
      <c r="G91" s="125"/>
    </row>
    <row r="92" spans="1:7" ht="15.75" customHeight="1" x14ac:dyDescent="0.25">
      <c r="A92" s="127"/>
      <c r="B92" s="15" t="s">
        <v>320</v>
      </c>
      <c r="C92" s="111" t="s">
        <v>328</v>
      </c>
      <c r="D92" s="111"/>
      <c r="E92" s="24" t="s">
        <v>374</v>
      </c>
      <c r="F92" s="17" t="s">
        <v>378</v>
      </c>
      <c r="G92" s="18"/>
    </row>
    <row r="93" spans="1:7" ht="15.75" customHeight="1" x14ac:dyDescent="0.25">
      <c r="A93" s="127"/>
      <c r="B93" s="126" t="s">
        <v>684</v>
      </c>
      <c r="C93" s="113" t="s">
        <v>379</v>
      </c>
      <c r="D93" s="113"/>
      <c r="E93" s="25" t="s">
        <v>380</v>
      </c>
      <c r="F93" s="25" t="s">
        <v>381</v>
      </c>
      <c r="G93" s="20"/>
    </row>
    <row r="94" spans="1:7" ht="15.75" customHeight="1" x14ac:dyDescent="0.25">
      <c r="A94" s="127"/>
      <c r="B94" s="127"/>
      <c r="C94" s="113" t="s">
        <v>382</v>
      </c>
      <c r="D94" s="113"/>
      <c r="E94" s="25" t="s">
        <v>380</v>
      </c>
      <c r="F94" s="25" t="s">
        <v>383</v>
      </c>
      <c r="G94" s="20"/>
    </row>
    <row r="95" spans="1:7" ht="15.75" customHeight="1" x14ac:dyDescent="0.25">
      <c r="A95" s="127"/>
      <c r="B95" s="127"/>
      <c r="C95" s="113" t="s">
        <v>384</v>
      </c>
      <c r="D95" s="113"/>
      <c r="E95" s="25" t="s">
        <v>380</v>
      </c>
      <c r="F95" s="25" t="s">
        <v>385</v>
      </c>
      <c r="G95" s="20"/>
    </row>
    <row r="96" spans="1:7" ht="15.75" customHeight="1" x14ac:dyDescent="0.25">
      <c r="A96" s="127"/>
      <c r="B96" s="127"/>
      <c r="C96" s="113" t="s">
        <v>386</v>
      </c>
      <c r="D96" s="113"/>
      <c r="E96" s="25" t="s">
        <v>380</v>
      </c>
      <c r="F96" s="25" t="s">
        <v>387</v>
      </c>
      <c r="G96" s="20"/>
    </row>
    <row r="97" spans="1:7" ht="15.75" customHeight="1" x14ac:dyDescent="0.25">
      <c r="A97" s="127"/>
      <c r="B97" s="128"/>
      <c r="C97" s="135" t="s">
        <v>666</v>
      </c>
      <c r="D97" s="136"/>
      <c r="E97" s="11" t="s">
        <v>668</v>
      </c>
      <c r="F97" s="25" t="s">
        <v>667</v>
      </c>
      <c r="G97" s="20"/>
    </row>
    <row r="98" spans="1:7" ht="15.75" customHeight="1" x14ac:dyDescent="0.25">
      <c r="A98" s="127"/>
      <c r="B98" s="15" t="s">
        <v>320</v>
      </c>
      <c r="C98" s="111" t="s">
        <v>328</v>
      </c>
      <c r="D98" s="111"/>
      <c r="E98" s="24" t="s">
        <v>374</v>
      </c>
      <c r="F98" s="17" t="s">
        <v>378</v>
      </c>
      <c r="G98" s="18"/>
    </row>
    <row r="99" spans="1:7" ht="15.75" customHeight="1" x14ac:dyDescent="0.25">
      <c r="A99" s="127"/>
      <c r="B99" s="110" t="s">
        <v>677</v>
      </c>
      <c r="C99" s="122" t="s">
        <v>388</v>
      </c>
      <c r="D99" s="123"/>
      <c r="E99" s="19" t="s">
        <v>380</v>
      </c>
      <c r="F99" s="19" t="s">
        <v>389</v>
      </c>
      <c r="G99" s="20"/>
    </row>
    <row r="100" spans="1:7" ht="15.75" customHeight="1" x14ac:dyDescent="0.25">
      <c r="A100" s="128"/>
      <c r="B100" s="110"/>
      <c r="C100" s="129" t="s">
        <v>390</v>
      </c>
      <c r="D100" s="130"/>
      <c r="E100" s="19" t="s">
        <v>380</v>
      </c>
      <c r="F100" s="19" t="s">
        <v>391</v>
      </c>
      <c r="G100" s="20"/>
    </row>
    <row r="101" spans="1:7" ht="15.75" customHeight="1" x14ac:dyDescent="0.25">
      <c r="A101" s="147" t="s">
        <v>650</v>
      </c>
      <c r="B101" s="15" t="s">
        <v>320</v>
      </c>
      <c r="C101" s="111" t="s">
        <v>328</v>
      </c>
      <c r="D101" s="111"/>
      <c r="E101" s="24" t="s">
        <v>374</v>
      </c>
      <c r="F101" s="17" t="s">
        <v>378</v>
      </c>
      <c r="G101" s="53"/>
    </row>
    <row r="102" spans="1:7" ht="15.75" customHeight="1" x14ac:dyDescent="0.25">
      <c r="A102" s="148"/>
      <c r="B102" s="14" t="s">
        <v>684</v>
      </c>
      <c r="C102" s="43" t="s">
        <v>655</v>
      </c>
      <c r="D102" s="44"/>
      <c r="E102" s="11" t="s">
        <v>654</v>
      </c>
      <c r="F102" s="19" t="s">
        <v>659</v>
      </c>
      <c r="G102" s="20"/>
    </row>
    <row r="103" spans="1:7" ht="15.75" x14ac:dyDescent="0.25">
      <c r="A103" s="126" t="s">
        <v>651</v>
      </c>
      <c r="B103" s="15" t="s">
        <v>320</v>
      </c>
      <c r="C103" s="111" t="s">
        <v>328</v>
      </c>
      <c r="D103" s="111"/>
      <c r="E103" s="22" t="s">
        <v>652</v>
      </c>
      <c r="F103" s="17" t="s">
        <v>396</v>
      </c>
      <c r="G103" s="53"/>
    </row>
    <row r="104" spans="1:7" ht="15.75" customHeight="1" x14ac:dyDescent="0.25">
      <c r="A104" s="127"/>
      <c r="B104" s="110" t="s">
        <v>683</v>
      </c>
      <c r="C104" s="100" t="s">
        <v>397</v>
      </c>
      <c r="D104" s="100"/>
      <c r="E104" s="11" t="s">
        <v>612</v>
      </c>
      <c r="F104" s="19" t="s">
        <v>398</v>
      </c>
      <c r="G104" s="20"/>
    </row>
    <row r="105" spans="1:7" ht="15.75" customHeight="1" x14ac:dyDescent="0.25">
      <c r="A105" s="127"/>
      <c r="B105" s="110"/>
      <c r="C105" s="100" t="s">
        <v>399</v>
      </c>
      <c r="D105" s="100"/>
      <c r="E105" s="19" t="s">
        <v>612</v>
      </c>
      <c r="F105" s="19" t="s">
        <v>400</v>
      </c>
      <c r="G105" s="20"/>
    </row>
    <row r="106" spans="1:7" ht="15.75" customHeight="1" x14ac:dyDescent="0.25">
      <c r="A106" s="127"/>
      <c r="B106" s="110"/>
      <c r="C106" s="100" t="s">
        <v>401</v>
      </c>
      <c r="D106" s="100"/>
      <c r="E106" s="19" t="s">
        <v>380</v>
      </c>
      <c r="F106" s="19" t="s">
        <v>402</v>
      </c>
      <c r="G106" s="20"/>
    </row>
    <row r="107" spans="1:7" ht="15.75" customHeight="1" x14ac:dyDescent="0.25">
      <c r="A107" s="127"/>
      <c r="B107" s="110"/>
      <c r="C107" s="100" t="s">
        <v>403</v>
      </c>
      <c r="D107" s="100"/>
      <c r="E107" s="19" t="s">
        <v>380</v>
      </c>
      <c r="F107" s="19" t="s">
        <v>404</v>
      </c>
      <c r="G107" s="20"/>
    </row>
    <row r="108" spans="1:7" ht="15.75" customHeight="1" x14ac:dyDescent="0.25">
      <c r="A108" s="127"/>
      <c r="B108" s="110"/>
      <c r="C108" s="100" t="s">
        <v>405</v>
      </c>
      <c r="D108" s="100"/>
      <c r="E108" s="19" t="s">
        <v>380</v>
      </c>
      <c r="F108" s="19" t="s">
        <v>406</v>
      </c>
      <c r="G108" s="20"/>
    </row>
    <row r="109" spans="1:7" ht="15.75" x14ac:dyDescent="0.25">
      <c r="A109" s="127"/>
      <c r="B109" s="15" t="s">
        <v>320</v>
      </c>
      <c r="C109" s="111" t="s">
        <v>328</v>
      </c>
      <c r="D109" s="111"/>
      <c r="E109" s="22" t="s">
        <v>612</v>
      </c>
      <c r="F109" s="17" t="s">
        <v>408</v>
      </c>
      <c r="G109" s="18"/>
    </row>
    <row r="110" spans="1:7" ht="15.75" x14ac:dyDescent="0.25">
      <c r="A110" s="127"/>
      <c r="B110" s="14" t="s">
        <v>678</v>
      </c>
      <c r="C110" s="129" t="s">
        <v>409</v>
      </c>
      <c r="D110" s="130"/>
      <c r="E110" s="19" t="s">
        <v>380</v>
      </c>
      <c r="F110" s="19" t="s">
        <v>410</v>
      </c>
      <c r="G110" s="20"/>
    </row>
    <row r="111" spans="1:7" ht="15.75" x14ac:dyDescent="0.25">
      <c r="A111" s="127"/>
      <c r="B111" s="15" t="s">
        <v>320</v>
      </c>
      <c r="C111" s="111" t="s">
        <v>328</v>
      </c>
      <c r="D111" s="111"/>
      <c r="E111" s="22" t="s">
        <v>612</v>
      </c>
      <c r="F111" s="17" t="s">
        <v>411</v>
      </c>
      <c r="G111" s="18"/>
    </row>
    <row r="112" spans="1:7" ht="15.75" x14ac:dyDescent="0.25">
      <c r="A112" s="127"/>
      <c r="B112" s="110" t="s">
        <v>682</v>
      </c>
      <c r="C112" s="100" t="s">
        <v>412</v>
      </c>
      <c r="D112" s="100"/>
      <c r="E112" s="19" t="s">
        <v>612</v>
      </c>
      <c r="F112" s="19" t="s">
        <v>413</v>
      </c>
      <c r="G112" s="20"/>
    </row>
    <row r="113" spans="1:7" ht="15.75" x14ac:dyDescent="0.25">
      <c r="A113" s="127"/>
      <c r="B113" s="110"/>
      <c r="C113" s="100" t="s">
        <v>414</v>
      </c>
      <c r="D113" s="100"/>
      <c r="E113" s="19" t="s">
        <v>612</v>
      </c>
      <c r="F113" s="19" t="s">
        <v>415</v>
      </c>
      <c r="G113" s="20"/>
    </row>
    <row r="114" spans="1:7" ht="15.75" x14ac:dyDescent="0.25">
      <c r="A114" s="127"/>
      <c r="B114" s="110"/>
      <c r="C114" s="100" t="s">
        <v>416</v>
      </c>
      <c r="D114" s="100"/>
      <c r="E114" s="19" t="s">
        <v>380</v>
      </c>
      <c r="F114" s="19" t="s">
        <v>417</v>
      </c>
      <c r="G114" s="20"/>
    </row>
    <row r="115" spans="1:7" ht="15.75" x14ac:dyDescent="0.25">
      <c r="A115" s="127"/>
      <c r="B115" s="110"/>
      <c r="C115" s="100" t="s">
        <v>418</v>
      </c>
      <c r="D115" s="100"/>
      <c r="E115" s="19" t="s">
        <v>380</v>
      </c>
      <c r="F115" s="19" t="s">
        <v>419</v>
      </c>
      <c r="G115" s="20"/>
    </row>
    <row r="116" spans="1:7" ht="15.75" x14ac:dyDescent="0.25">
      <c r="A116" s="128"/>
      <c r="B116" s="110"/>
      <c r="C116" s="100" t="s">
        <v>420</v>
      </c>
      <c r="D116" s="100"/>
      <c r="E116" s="19" t="s">
        <v>380</v>
      </c>
      <c r="F116" s="19" t="s">
        <v>421</v>
      </c>
      <c r="G116" s="20"/>
    </row>
    <row r="117" spans="1:7" ht="15.75" x14ac:dyDescent="0.25">
      <c r="A117" s="110" t="s">
        <v>653</v>
      </c>
      <c r="B117" s="15" t="s">
        <v>320</v>
      </c>
      <c r="C117" s="111" t="s">
        <v>328</v>
      </c>
      <c r="D117" s="111"/>
      <c r="E117" s="22" t="s">
        <v>296</v>
      </c>
      <c r="F117" s="17" t="s">
        <v>393</v>
      </c>
      <c r="G117" s="18"/>
    </row>
    <row r="118" spans="1:7" ht="40.15" customHeight="1" x14ac:dyDescent="0.25">
      <c r="A118" s="110"/>
      <c r="B118" s="14" t="s">
        <v>679</v>
      </c>
      <c r="C118" s="122" t="s">
        <v>394</v>
      </c>
      <c r="D118" s="123"/>
      <c r="E118" s="11" t="s">
        <v>611</v>
      </c>
      <c r="F118" s="19" t="s">
        <v>395</v>
      </c>
      <c r="G118" s="20"/>
    </row>
    <row r="119" spans="1:7" ht="15.6" customHeight="1" x14ac:dyDescent="0.25">
      <c r="A119" s="126" t="s">
        <v>656</v>
      </c>
      <c r="B119" s="15" t="s">
        <v>320</v>
      </c>
      <c r="C119" s="111" t="s">
        <v>328</v>
      </c>
      <c r="D119" s="111"/>
      <c r="E119" s="16" t="s">
        <v>422</v>
      </c>
      <c r="F119" s="17" t="s">
        <v>428</v>
      </c>
      <c r="G119" s="18"/>
    </row>
    <row r="120" spans="1:7" ht="15.75" x14ac:dyDescent="0.25">
      <c r="A120" s="127"/>
      <c r="B120" s="126" t="s">
        <v>680</v>
      </c>
      <c r="C120" s="135" t="s">
        <v>660</v>
      </c>
      <c r="D120" s="136"/>
      <c r="E120" t="s">
        <v>665</v>
      </c>
      <c r="F120" s="19" t="s">
        <v>430</v>
      </c>
      <c r="G120" s="20"/>
    </row>
    <row r="121" spans="1:7" ht="31.15" customHeight="1" x14ac:dyDescent="0.25">
      <c r="A121" s="127"/>
      <c r="B121" s="127"/>
      <c r="C121" s="137" t="s">
        <v>661</v>
      </c>
      <c r="D121" s="138"/>
      <c r="E121" s="29" t="s">
        <v>665</v>
      </c>
      <c r="F121" s="19" t="s">
        <v>662</v>
      </c>
      <c r="G121" s="20"/>
    </row>
    <row r="122" spans="1:7" ht="15.75" x14ac:dyDescent="0.25">
      <c r="A122" s="128"/>
      <c r="B122" s="128"/>
      <c r="C122" s="45" t="s">
        <v>664</v>
      </c>
      <c r="D122" s="46"/>
      <c r="E122" s="19" t="s">
        <v>429</v>
      </c>
      <c r="F122" s="19" t="s">
        <v>663</v>
      </c>
      <c r="G122" s="20"/>
    </row>
    <row r="123" spans="1:7" ht="31.15" customHeight="1" x14ac:dyDescent="0.25">
      <c r="A123" s="101" t="s">
        <v>657</v>
      </c>
      <c r="B123" s="15" t="s">
        <v>320</v>
      </c>
      <c r="C123" s="111" t="s">
        <v>328</v>
      </c>
      <c r="D123" s="111"/>
      <c r="E123" s="16" t="s">
        <v>446</v>
      </c>
      <c r="F123" s="17" t="s">
        <v>447</v>
      </c>
      <c r="G123" s="18"/>
    </row>
    <row r="124" spans="1:7" ht="15.75" x14ac:dyDescent="0.25">
      <c r="A124" s="102"/>
      <c r="B124" s="126" t="s">
        <v>681</v>
      </c>
      <c r="C124" s="129" t="s">
        <v>448</v>
      </c>
      <c r="D124" s="130"/>
      <c r="E124" s="11" t="s">
        <v>337</v>
      </c>
      <c r="F124" s="19" t="s">
        <v>449</v>
      </c>
      <c r="G124" s="20"/>
    </row>
    <row r="125" spans="1:7" ht="15.75" x14ac:dyDescent="0.25">
      <c r="A125" s="102"/>
      <c r="B125" s="127"/>
      <c r="C125" s="131" t="s">
        <v>450</v>
      </c>
      <c r="D125" s="132"/>
      <c r="E125" s="11" t="s">
        <v>337</v>
      </c>
      <c r="F125" s="124" t="s">
        <v>451</v>
      </c>
      <c r="G125" s="125"/>
    </row>
    <row r="126" spans="1:7" ht="15.6" customHeight="1" x14ac:dyDescent="0.25">
      <c r="A126" s="102"/>
      <c r="B126" s="128"/>
      <c r="C126" s="133"/>
      <c r="D126" s="134"/>
      <c r="E126" s="27" t="s">
        <v>730</v>
      </c>
      <c r="F126" s="124"/>
      <c r="G126" s="125"/>
    </row>
    <row r="127" spans="1:7" ht="15.75" customHeight="1" x14ac:dyDescent="0.25">
      <c r="A127" s="102"/>
      <c r="B127" s="15" t="s">
        <v>320</v>
      </c>
      <c r="C127" s="111" t="s">
        <v>328</v>
      </c>
      <c r="D127" s="111"/>
      <c r="E127" s="16" t="s">
        <v>422</v>
      </c>
      <c r="F127" s="17" t="s">
        <v>423</v>
      </c>
      <c r="G127" s="18"/>
    </row>
    <row r="128" spans="1:7" ht="34.5" customHeight="1" x14ac:dyDescent="0.25">
      <c r="A128" s="103"/>
      <c r="B128" s="14" t="s">
        <v>424</v>
      </c>
      <c r="C128" s="137" t="s">
        <v>425</v>
      </c>
      <c r="D128" s="138"/>
      <c r="E128" s="19" t="s">
        <v>426</v>
      </c>
      <c r="F128" s="19" t="s">
        <v>427</v>
      </c>
      <c r="G128" s="20"/>
    </row>
    <row r="129" spans="1:7" ht="15.75" x14ac:dyDescent="0.25">
      <c r="A129" s="28"/>
      <c r="B129" s="8"/>
      <c r="C129" s="8"/>
      <c r="D129" s="8"/>
      <c r="E129" s="8"/>
      <c r="F129" s="8"/>
      <c r="G129" s="8"/>
    </row>
    <row r="130" spans="1:7" ht="15.75" x14ac:dyDescent="0.25">
      <c r="B130" s="8"/>
      <c r="C130" s="8"/>
      <c r="D130" s="8"/>
      <c r="E130" s="8"/>
      <c r="F130" s="8"/>
      <c r="G130" s="8"/>
    </row>
    <row r="131" spans="1:7" ht="15.75" x14ac:dyDescent="0.25">
      <c r="A131" s="8"/>
      <c r="B131" s="8"/>
      <c r="D131" s="8"/>
      <c r="E131" s="87"/>
      <c r="F131" s="8"/>
      <c r="G131" s="8"/>
    </row>
  </sheetData>
  <mergeCells count="184">
    <mergeCell ref="B63:B64"/>
    <mergeCell ref="A68:A78"/>
    <mergeCell ref="A61:A64"/>
    <mergeCell ref="B93:B97"/>
    <mergeCell ref="A79:A82"/>
    <mergeCell ref="C101:D101"/>
    <mergeCell ref="A101:A102"/>
    <mergeCell ref="C103:D103"/>
    <mergeCell ref="A103:A116"/>
    <mergeCell ref="C62:D62"/>
    <mergeCell ref="C64:D64"/>
    <mergeCell ref="C61:D61"/>
    <mergeCell ref="A65:A67"/>
    <mergeCell ref="C65:D65"/>
    <mergeCell ref="C63:D63"/>
    <mergeCell ref="C115:D115"/>
    <mergeCell ref="C116:D116"/>
    <mergeCell ref="C98:D98"/>
    <mergeCell ref="B99:B100"/>
    <mergeCell ref="C99:D99"/>
    <mergeCell ref="C100:D100"/>
    <mergeCell ref="A89:A100"/>
    <mergeCell ref="C89:D89"/>
    <mergeCell ref="B90:B91"/>
    <mergeCell ref="B84:B85"/>
    <mergeCell ref="A83:A88"/>
    <mergeCell ref="C108:D108"/>
    <mergeCell ref="C109:D109"/>
    <mergeCell ref="C110:D110"/>
    <mergeCell ref="C111:D111"/>
    <mergeCell ref="B112:B116"/>
    <mergeCell ref="C112:D112"/>
    <mergeCell ref="C113:D113"/>
    <mergeCell ref="C114:D114"/>
    <mergeCell ref="B104:B108"/>
    <mergeCell ref="C104:D104"/>
    <mergeCell ref="C105:D105"/>
    <mergeCell ref="C106:D106"/>
    <mergeCell ref="C107:D107"/>
    <mergeCell ref="C86:D86"/>
    <mergeCell ref="C87:D87"/>
    <mergeCell ref="C84:D84"/>
    <mergeCell ref="G66:G67"/>
    <mergeCell ref="B71:B72"/>
    <mergeCell ref="C71:D72"/>
    <mergeCell ref="F71:F72"/>
    <mergeCell ref="G71:G72"/>
    <mergeCell ref="C73:D73"/>
    <mergeCell ref="C74:D74"/>
    <mergeCell ref="C75:D75"/>
    <mergeCell ref="C76:D76"/>
    <mergeCell ref="B73:B78"/>
    <mergeCell ref="C77:D77"/>
    <mergeCell ref="C78:D78"/>
    <mergeCell ref="B68:B69"/>
    <mergeCell ref="C68:D69"/>
    <mergeCell ref="F68:F69"/>
    <mergeCell ref="C70:D70"/>
    <mergeCell ref="B66:B67"/>
    <mergeCell ref="C66:D67"/>
    <mergeCell ref="F66:F67"/>
    <mergeCell ref="G68:G69"/>
    <mergeCell ref="A117:A118"/>
    <mergeCell ref="C117:D117"/>
    <mergeCell ref="C118:D118"/>
    <mergeCell ref="F90:F91"/>
    <mergeCell ref="G90:G91"/>
    <mergeCell ref="C92:D92"/>
    <mergeCell ref="C93:D93"/>
    <mergeCell ref="C94:D94"/>
    <mergeCell ref="G125:G126"/>
    <mergeCell ref="C123:D123"/>
    <mergeCell ref="B124:B126"/>
    <mergeCell ref="C124:D124"/>
    <mergeCell ref="C125:D126"/>
    <mergeCell ref="F125:F126"/>
    <mergeCell ref="A123:A128"/>
    <mergeCell ref="B120:B122"/>
    <mergeCell ref="C97:D97"/>
    <mergeCell ref="A119:A122"/>
    <mergeCell ref="C127:D127"/>
    <mergeCell ref="C128:D128"/>
    <mergeCell ref="C119:D119"/>
    <mergeCell ref="C120:D120"/>
    <mergeCell ref="C121:D121"/>
    <mergeCell ref="C79:D79"/>
    <mergeCell ref="C80:D80"/>
    <mergeCell ref="C82:D82"/>
    <mergeCell ref="C95:D95"/>
    <mergeCell ref="C96:D96"/>
    <mergeCell ref="C57:D57"/>
    <mergeCell ref="C58:D58"/>
    <mergeCell ref="C59:D59"/>
    <mergeCell ref="C90:D91"/>
    <mergeCell ref="C88:D88"/>
    <mergeCell ref="C83:D83"/>
    <mergeCell ref="C81:D81"/>
    <mergeCell ref="C85:D85"/>
    <mergeCell ref="C49:D49"/>
    <mergeCell ref="C50:D50"/>
    <mergeCell ref="C51:D51"/>
    <mergeCell ref="C52:D52"/>
    <mergeCell ref="C53:D53"/>
    <mergeCell ref="C54:D54"/>
    <mergeCell ref="A57:A60"/>
    <mergeCell ref="C60:D60"/>
    <mergeCell ref="A42:B42"/>
    <mergeCell ref="D42:E42"/>
    <mergeCell ref="A43:B43"/>
    <mergeCell ref="D43:E43"/>
    <mergeCell ref="C45:D45"/>
    <mergeCell ref="A46:A56"/>
    <mergeCell ref="C46:D46"/>
    <mergeCell ref="B47:B56"/>
    <mergeCell ref="C47:D47"/>
    <mergeCell ref="C48:D48"/>
    <mergeCell ref="C55:D55"/>
    <mergeCell ref="C56:D56"/>
    <mergeCell ref="A38:B38"/>
    <mergeCell ref="D38:E38"/>
    <mergeCell ref="A39:B39"/>
    <mergeCell ref="D39:E39"/>
    <mergeCell ref="A41:B41"/>
    <mergeCell ref="D41:E41"/>
    <mergeCell ref="A35:B35"/>
    <mergeCell ref="D35:E35"/>
    <mergeCell ref="A36:B36"/>
    <mergeCell ref="D36:E36"/>
    <mergeCell ref="A37:B37"/>
    <mergeCell ref="D37:E37"/>
    <mergeCell ref="A32:B32"/>
    <mergeCell ref="D32:E32"/>
    <mergeCell ref="A33:B33"/>
    <mergeCell ref="D33:E33"/>
    <mergeCell ref="A34:B34"/>
    <mergeCell ref="D34:E34"/>
    <mergeCell ref="A29:B29"/>
    <mergeCell ref="D29:E29"/>
    <mergeCell ref="A30:B30"/>
    <mergeCell ref="D30:E30"/>
    <mergeCell ref="A31:B31"/>
    <mergeCell ref="D31:E31"/>
    <mergeCell ref="A26:B26"/>
    <mergeCell ref="D26:E26"/>
    <mergeCell ref="A27:B27"/>
    <mergeCell ref="D27:E27"/>
    <mergeCell ref="A28:B28"/>
    <mergeCell ref="D28:E28"/>
    <mergeCell ref="A23:B23"/>
    <mergeCell ref="D23:E23"/>
    <mergeCell ref="A24:B24"/>
    <mergeCell ref="D24:E24"/>
    <mergeCell ref="A25:B25"/>
    <mergeCell ref="D25:E25"/>
    <mergeCell ref="A21:B21"/>
    <mergeCell ref="D21:E21"/>
    <mergeCell ref="A22:B22"/>
    <mergeCell ref="D22:E22"/>
    <mergeCell ref="A17:B17"/>
    <mergeCell ref="D17:E17"/>
    <mergeCell ref="A18:B18"/>
    <mergeCell ref="D18:E18"/>
    <mergeCell ref="A19:B19"/>
    <mergeCell ref="D19:E19"/>
    <mergeCell ref="A16:B16"/>
    <mergeCell ref="D16:E16"/>
    <mergeCell ref="A11:B11"/>
    <mergeCell ref="D11:E11"/>
    <mergeCell ref="A12:B12"/>
    <mergeCell ref="D12:E12"/>
    <mergeCell ref="A13:B13"/>
    <mergeCell ref="D13:E13"/>
    <mergeCell ref="A20:B20"/>
    <mergeCell ref="D20:E20"/>
    <mergeCell ref="B3:G3"/>
    <mergeCell ref="B4:G4"/>
    <mergeCell ref="B5:G5"/>
    <mergeCell ref="D9:E9"/>
    <mergeCell ref="A10:B10"/>
    <mergeCell ref="D10:E10"/>
    <mergeCell ref="A14:B14"/>
    <mergeCell ref="D14:E14"/>
    <mergeCell ref="A15:B15"/>
    <mergeCell ref="D15:E15"/>
  </mergeCells>
  <hyperlinks>
    <hyperlink ref="E89" r:id="rId1" display="https://www.tullowoil.com/application/files/3516/4207/1175/Climate_Policy_JAN_2021.pdf" xr:uid="{C8C09E14-C171-42AD-AB8B-5673F4B56ABC}"/>
    <hyperlink ref="E46" r:id="rId2" xr:uid="{C142FD7A-2148-40F2-9D78-AC61F2B28CBA}"/>
    <hyperlink ref="E57" r:id="rId3" xr:uid="{D56BF721-2277-45DB-B019-DBE4AB8FE423}"/>
    <hyperlink ref="E92" r:id="rId4" display="https://www.tullowoil.com/application/files/3516/4207/1175/Climate_Policy_JAN_2021.pdf" xr:uid="{10A8D509-6D19-4A71-9414-B8107CE0B6D0}"/>
    <hyperlink ref="E98" r:id="rId5" display="https://www.tullowoil.com/application/files/3516/4207/1175/Climate_Policy_JAN_2021.pdf" xr:uid="{AC00992B-8B2E-4090-87F0-344FEAE39E72}"/>
    <hyperlink ref="E123" r:id="rId6" xr:uid="{A2E02521-26C8-43E9-9E9C-1AF186295675}"/>
    <hyperlink ref="E127" r:id="rId7" xr:uid="{F973C8F5-CF6A-4CC7-A543-5C419F095392}"/>
    <hyperlink ref="E119" r:id="rId8" xr:uid="{4E89BA4C-554D-4069-9D6E-93773BA3B961}"/>
    <hyperlink ref="E72" r:id="rId9" display="https://www.tullowoil.com/application/files/1316/5547/0846/Human_Rights_June_2022.pdf" xr:uid="{407EE3CF-6C1F-47EB-AE25-206B3810908B}"/>
    <hyperlink ref="E101" r:id="rId10" display="https://www.tullowoil.com/application/files/3516/4207/1175/Climate_Policy_JAN_2021.pdf" xr:uid="{2BD4BF6F-6E40-482B-8920-24D3F960F7BB}"/>
    <hyperlink ref="E69" r:id="rId11" display="https://www.tullowoil.com/application/files/1316/5547/0846/Human_Rights_June_2022.pdf" xr:uid="{56C31B73-7D3C-44FC-AE4E-270563E6194F}"/>
    <hyperlink ref="D7" r:id="rId12" xr:uid="{DF9F464B-04BC-403E-A000-8F43BB1C3350}"/>
    <hyperlink ref="B7" r:id="rId13" xr:uid="{0629B810-0DFE-468A-A5BB-0BB9C448B1B3}"/>
    <hyperlink ref="E7" r:id="rId14" xr:uid="{1A052F83-4E94-4516-8FA0-3D85FCF42BD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3618-E8D5-4F1D-98CE-57AD39F50F9C}">
  <sheetPr>
    <tabColor theme="9" tint="0.59999389629810485"/>
  </sheetPr>
  <dimension ref="A1:E94"/>
  <sheetViews>
    <sheetView showGridLines="0" workbookViewId="0">
      <selection activeCell="E8" sqref="E8"/>
    </sheetView>
  </sheetViews>
  <sheetFormatPr defaultColWidth="8.7109375" defaultRowHeight="15" x14ac:dyDescent="0.25"/>
  <cols>
    <col min="1" max="1" width="31.5703125" style="29" customWidth="1"/>
    <col min="2" max="2" width="73.42578125" style="29" customWidth="1"/>
    <col min="3" max="3" width="24.5703125" style="29" customWidth="1"/>
    <col min="4" max="4" width="39.42578125" style="29" customWidth="1"/>
    <col min="5" max="5" width="83.85546875" style="29" customWidth="1"/>
    <col min="6" max="16384" width="8.7109375" style="29"/>
  </cols>
  <sheetData>
    <row r="1" spans="1:4" x14ac:dyDescent="0.25">
      <c r="A1" s="82" t="s">
        <v>452</v>
      </c>
      <c r="B1" s="82"/>
      <c r="C1" s="82"/>
      <c r="D1" s="82"/>
    </row>
    <row r="2" spans="1:4" x14ac:dyDescent="0.25">
      <c r="A2" s="82" t="s">
        <v>453</v>
      </c>
      <c r="B2" s="82" t="s">
        <v>454</v>
      </c>
      <c r="C2" s="82"/>
      <c r="D2" s="82"/>
    </row>
    <row r="3" spans="1:4" x14ac:dyDescent="0.25">
      <c r="A3" s="82" t="s">
        <v>455</v>
      </c>
      <c r="B3" s="82" t="s">
        <v>456</v>
      </c>
      <c r="C3" s="82" t="s">
        <v>457</v>
      </c>
      <c r="D3" s="82" t="s">
        <v>458</v>
      </c>
    </row>
    <row r="4" spans="1:4" x14ac:dyDescent="0.25">
      <c r="A4" s="30"/>
      <c r="B4" s="30"/>
      <c r="C4" s="30"/>
      <c r="D4" s="30"/>
    </row>
    <row r="5" spans="1:4" ht="45" x14ac:dyDescent="0.25">
      <c r="A5" s="83" t="s">
        <v>279</v>
      </c>
      <c r="B5" s="11" t="s">
        <v>593</v>
      </c>
      <c r="C5" s="88" t="s">
        <v>732</v>
      </c>
      <c r="D5" s="88" t="s">
        <v>731</v>
      </c>
    </row>
    <row r="6" spans="1:4" x14ac:dyDescent="0.25">
      <c r="A6" s="30"/>
      <c r="B6" s="30"/>
      <c r="C6" s="30"/>
      <c r="D6" s="30"/>
    </row>
    <row r="7" spans="1:4" ht="30" x14ac:dyDescent="0.25">
      <c r="A7" s="150" t="s">
        <v>459</v>
      </c>
      <c r="B7" s="31" t="s">
        <v>460</v>
      </c>
      <c r="C7" s="32" t="s">
        <v>461</v>
      </c>
      <c r="D7" s="33" t="s">
        <v>380</v>
      </c>
    </row>
    <row r="8" spans="1:4" ht="45" x14ac:dyDescent="0.25">
      <c r="A8" s="151"/>
      <c r="B8" s="31" t="s">
        <v>462</v>
      </c>
      <c r="C8" s="32" t="s">
        <v>463</v>
      </c>
      <c r="D8" s="33" t="s">
        <v>464</v>
      </c>
    </row>
    <row r="9" spans="1:4" ht="45" x14ac:dyDescent="0.25">
      <c r="A9" s="152"/>
      <c r="B9" s="31" t="s">
        <v>465</v>
      </c>
      <c r="C9" s="32" t="s">
        <v>466</v>
      </c>
      <c r="D9" s="33" t="s">
        <v>618</v>
      </c>
    </row>
    <row r="10" spans="1:4" ht="30" x14ac:dyDescent="0.25">
      <c r="A10" s="34" t="s">
        <v>467</v>
      </c>
      <c r="B10" s="31" t="s">
        <v>468</v>
      </c>
      <c r="C10" s="32" t="s">
        <v>469</v>
      </c>
      <c r="D10" s="33" t="s">
        <v>470</v>
      </c>
    </row>
    <row r="11" spans="1:4" ht="30" x14ac:dyDescent="0.25">
      <c r="A11" s="150" t="s">
        <v>471</v>
      </c>
      <c r="B11" s="31" t="s">
        <v>472</v>
      </c>
      <c r="C11" s="32" t="s">
        <v>473</v>
      </c>
      <c r="D11" s="33" t="s">
        <v>380</v>
      </c>
    </row>
    <row r="12" spans="1:4" ht="30" x14ac:dyDescent="0.25">
      <c r="A12" s="151"/>
      <c r="B12" s="31" t="s">
        <v>474</v>
      </c>
      <c r="C12" s="32" t="s">
        <v>475</v>
      </c>
      <c r="D12" s="33" t="s">
        <v>464</v>
      </c>
    </row>
    <row r="13" spans="1:4" ht="30" x14ac:dyDescent="0.25">
      <c r="A13" s="151"/>
      <c r="B13" s="31" t="s">
        <v>476</v>
      </c>
      <c r="C13" s="32" t="s">
        <v>477</v>
      </c>
      <c r="D13" s="33" t="s">
        <v>478</v>
      </c>
    </row>
    <row r="14" spans="1:4" ht="30" x14ac:dyDescent="0.25">
      <c r="A14" s="152"/>
      <c r="B14" s="31" t="s">
        <v>479</v>
      </c>
      <c r="C14" s="32" t="s">
        <v>480</v>
      </c>
      <c r="D14" s="33" t="s">
        <v>478</v>
      </c>
    </row>
    <row r="15" spans="1:4" ht="30" x14ac:dyDescent="0.25">
      <c r="A15" s="150" t="s">
        <v>481</v>
      </c>
      <c r="B15" s="31" t="s">
        <v>482</v>
      </c>
      <c r="C15" s="32" t="s">
        <v>483</v>
      </c>
      <c r="D15" s="31" t="s">
        <v>619</v>
      </c>
    </row>
    <row r="16" spans="1:4" ht="30" x14ac:dyDescent="0.25">
      <c r="A16" s="152"/>
      <c r="B16" s="31" t="s">
        <v>484</v>
      </c>
      <c r="C16" s="32" t="s">
        <v>485</v>
      </c>
      <c r="D16" s="33" t="s">
        <v>464</v>
      </c>
    </row>
    <row r="17" spans="1:5" ht="30" x14ac:dyDescent="0.25">
      <c r="A17" s="34" t="s">
        <v>486</v>
      </c>
      <c r="B17" s="31" t="s">
        <v>487</v>
      </c>
      <c r="C17" s="32" t="s">
        <v>488</v>
      </c>
      <c r="D17" s="31" t="s">
        <v>620</v>
      </c>
    </row>
    <row r="18" spans="1:5" ht="30" x14ac:dyDescent="0.25">
      <c r="A18" s="34" t="s">
        <v>489</v>
      </c>
      <c r="B18" s="31" t="s">
        <v>490</v>
      </c>
      <c r="C18" s="32" t="s">
        <v>491</v>
      </c>
      <c r="D18" s="31" t="s">
        <v>621</v>
      </c>
    </row>
    <row r="19" spans="1:5" ht="60" x14ac:dyDescent="0.25">
      <c r="A19" s="150" t="s">
        <v>492</v>
      </c>
      <c r="B19" s="31" t="s">
        <v>493</v>
      </c>
      <c r="C19" s="32" t="s">
        <v>494</v>
      </c>
      <c r="D19" s="159" t="s">
        <v>735</v>
      </c>
      <c r="E19" s="35"/>
    </row>
    <row r="20" spans="1:5" ht="30" x14ac:dyDescent="0.25">
      <c r="A20" s="152"/>
      <c r="B20" s="31" t="s">
        <v>495</v>
      </c>
      <c r="C20" s="32" t="s">
        <v>496</v>
      </c>
      <c r="D20" s="31" t="s">
        <v>622</v>
      </c>
      <c r="E20" s="35"/>
    </row>
    <row r="21" spans="1:5" ht="30" x14ac:dyDescent="0.25">
      <c r="A21" s="150" t="s">
        <v>497</v>
      </c>
      <c r="B21" s="31" t="s">
        <v>498</v>
      </c>
      <c r="C21" s="32" t="s">
        <v>499</v>
      </c>
      <c r="D21" s="33" t="s">
        <v>633</v>
      </c>
      <c r="E21" s="35"/>
    </row>
    <row r="22" spans="1:5" ht="45" x14ac:dyDescent="0.25">
      <c r="A22" s="152"/>
      <c r="B22" s="31" t="s">
        <v>500</v>
      </c>
      <c r="C22" s="32" t="s">
        <v>501</v>
      </c>
      <c r="D22" s="33" t="s">
        <v>633</v>
      </c>
      <c r="E22" s="35"/>
    </row>
    <row r="23" spans="1:5" ht="30" x14ac:dyDescent="0.25">
      <c r="A23" s="34" t="s">
        <v>502</v>
      </c>
      <c r="B23" s="31" t="s">
        <v>503</v>
      </c>
      <c r="C23" s="32" t="s">
        <v>504</v>
      </c>
      <c r="D23" s="33" t="s">
        <v>623</v>
      </c>
      <c r="E23" s="35"/>
    </row>
    <row r="24" spans="1:5" ht="45" x14ac:dyDescent="0.25">
      <c r="A24" s="34" t="s">
        <v>505</v>
      </c>
      <c r="B24" s="31" t="s">
        <v>506</v>
      </c>
      <c r="C24" s="32" t="s">
        <v>507</v>
      </c>
      <c r="D24" s="33" t="s">
        <v>478</v>
      </c>
      <c r="E24" s="35"/>
    </row>
    <row r="25" spans="1:5" ht="30" x14ac:dyDescent="0.25">
      <c r="A25" s="34" t="s">
        <v>508</v>
      </c>
      <c r="B25" s="31" t="s">
        <v>509</v>
      </c>
      <c r="C25" s="32" t="s">
        <v>510</v>
      </c>
      <c r="D25" s="33" t="s">
        <v>634</v>
      </c>
      <c r="E25" s="35"/>
    </row>
    <row r="26" spans="1:5" x14ac:dyDescent="0.25">
      <c r="A26" s="82" t="s">
        <v>455</v>
      </c>
      <c r="B26" s="82" t="s">
        <v>511</v>
      </c>
      <c r="C26" s="82" t="s">
        <v>457</v>
      </c>
      <c r="D26" s="82" t="s">
        <v>458</v>
      </c>
    </row>
    <row r="27" spans="1:5" x14ac:dyDescent="0.25">
      <c r="A27" s="33"/>
      <c r="B27" s="31" t="s">
        <v>512</v>
      </c>
      <c r="C27" s="32" t="s">
        <v>513</v>
      </c>
      <c r="D27" s="33" t="s">
        <v>635</v>
      </c>
    </row>
    <row r="28" spans="1:5" x14ac:dyDescent="0.25">
      <c r="A28" s="33"/>
      <c r="B28" s="31" t="s">
        <v>514</v>
      </c>
      <c r="C28" s="33" t="s">
        <v>515</v>
      </c>
      <c r="D28" s="33" t="s">
        <v>516</v>
      </c>
    </row>
    <row r="29" spans="1:5" x14ac:dyDescent="0.25">
      <c r="A29" s="33"/>
      <c r="B29" s="31" t="s">
        <v>517</v>
      </c>
      <c r="C29" s="32" t="s">
        <v>518</v>
      </c>
      <c r="D29" s="33" t="s">
        <v>516</v>
      </c>
    </row>
    <row r="30" spans="1:5" x14ac:dyDescent="0.25">
      <c r="C30" s="36"/>
    </row>
    <row r="31" spans="1:5" x14ac:dyDescent="0.25">
      <c r="C31" s="36"/>
    </row>
    <row r="32" spans="1:5" x14ac:dyDescent="0.25">
      <c r="C32" s="36"/>
    </row>
    <row r="33" spans="3:3" x14ac:dyDescent="0.25">
      <c r="C33" s="36"/>
    </row>
    <row r="34" spans="3:3" x14ac:dyDescent="0.25">
      <c r="C34" s="36"/>
    </row>
    <row r="35" spans="3:3" x14ac:dyDescent="0.25">
      <c r="C35" s="36"/>
    </row>
    <row r="36" spans="3:3" x14ac:dyDescent="0.25">
      <c r="C36" s="36"/>
    </row>
    <row r="37" spans="3:3" x14ac:dyDescent="0.25">
      <c r="C37" s="36"/>
    </row>
    <row r="38" spans="3:3" x14ac:dyDescent="0.25">
      <c r="C38" s="36"/>
    </row>
    <row r="39" spans="3:3" x14ac:dyDescent="0.25">
      <c r="C39" s="36"/>
    </row>
    <row r="40" spans="3:3" x14ac:dyDescent="0.25">
      <c r="C40" s="36"/>
    </row>
    <row r="41" spans="3:3" x14ac:dyDescent="0.25">
      <c r="C41" s="36"/>
    </row>
    <row r="42" spans="3:3" x14ac:dyDescent="0.25">
      <c r="C42" s="36"/>
    </row>
    <row r="43" spans="3:3" x14ac:dyDescent="0.25">
      <c r="C43" s="36"/>
    </row>
    <row r="44" spans="3:3" x14ac:dyDescent="0.25">
      <c r="C44" s="36"/>
    </row>
    <row r="45" spans="3:3" x14ac:dyDescent="0.25">
      <c r="C45" s="36"/>
    </row>
    <row r="46" spans="3:3" x14ac:dyDescent="0.25">
      <c r="C46" s="36"/>
    </row>
    <row r="47" spans="3:3" x14ac:dyDescent="0.25">
      <c r="C47" s="36"/>
    </row>
    <row r="48" spans="3:3" x14ac:dyDescent="0.25">
      <c r="C48" s="36"/>
    </row>
    <row r="49" spans="3:3" x14ac:dyDescent="0.25">
      <c r="C49" s="36"/>
    </row>
    <row r="50" spans="3:3" x14ac:dyDescent="0.25">
      <c r="C50" s="36"/>
    </row>
    <row r="51" spans="3:3" x14ac:dyDescent="0.25">
      <c r="C51" s="36"/>
    </row>
    <row r="52" spans="3:3" x14ac:dyDescent="0.25">
      <c r="C52" s="36"/>
    </row>
    <row r="53" spans="3:3" x14ac:dyDescent="0.25">
      <c r="C53" s="36"/>
    </row>
    <row r="54" spans="3:3" x14ac:dyDescent="0.25">
      <c r="C54" s="36"/>
    </row>
    <row r="55" spans="3:3" x14ac:dyDescent="0.25">
      <c r="C55" s="36"/>
    </row>
    <row r="56" spans="3:3" x14ac:dyDescent="0.25">
      <c r="C56" s="36"/>
    </row>
    <row r="57" spans="3:3" x14ac:dyDescent="0.25">
      <c r="C57" s="36"/>
    </row>
    <row r="58" spans="3:3" x14ac:dyDescent="0.25">
      <c r="C58" s="36"/>
    </row>
    <row r="59" spans="3:3" x14ac:dyDescent="0.25">
      <c r="C59" s="36"/>
    </row>
    <row r="60" spans="3:3" x14ac:dyDescent="0.25">
      <c r="C60" s="36"/>
    </row>
    <row r="61" spans="3:3" x14ac:dyDescent="0.25">
      <c r="C61" s="36"/>
    </row>
    <row r="62" spans="3:3" x14ac:dyDescent="0.25">
      <c r="C62" s="36"/>
    </row>
    <row r="63" spans="3:3" x14ac:dyDescent="0.25">
      <c r="C63" s="36"/>
    </row>
    <row r="64" spans="3:3" x14ac:dyDescent="0.25">
      <c r="C64" s="36"/>
    </row>
    <row r="65" spans="3:3" x14ac:dyDescent="0.25">
      <c r="C65" s="36"/>
    </row>
    <row r="66" spans="3:3" x14ac:dyDescent="0.25">
      <c r="C66" s="36"/>
    </row>
    <row r="67" spans="3:3" x14ac:dyDescent="0.25">
      <c r="C67" s="36"/>
    </row>
    <row r="68" spans="3:3" x14ac:dyDescent="0.25">
      <c r="C68" s="36"/>
    </row>
    <row r="69" spans="3:3" x14ac:dyDescent="0.25">
      <c r="C69" s="36"/>
    </row>
    <row r="70" spans="3:3" x14ac:dyDescent="0.25">
      <c r="C70" s="36"/>
    </row>
    <row r="71" spans="3:3" x14ac:dyDescent="0.25">
      <c r="C71" s="36"/>
    </row>
    <row r="72" spans="3:3" x14ac:dyDescent="0.25">
      <c r="C72" s="36"/>
    </row>
    <row r="73" spans="3:3" x14ac:dyDescent="0.25">
      <c r="C73" s="36"/>
    </row>
    <row r="74" spans="3:3" x14ac:dyDescent="0.25">
      <c r="C74" s="36"/>
    </row>
    <row r="75" spans="3:3" x14ac:dyDescent="0.25">
      <c r="C75" s="36"/>
    </row>
    <row r="76" spans="3:3" x14ac:dyDescent="0.25">
      <c r="C76" s="36"/>
    </row>
    <row r="77" spans="3:3" x14ac:dyDescent="0.25">
      <c r="C77" s="36"/>
    </row>
    <row r="78" spans="3:3" x14ac:dyDescent="0.25">
      <c r="C78" s="36"/>
    </row>
    <row r="79" spans="3:3" x14ac:dyDescent="0.25">
      <c r="C79" s="36"/>
    </row>
    <row r="80" spans="3:3" x14ac:dyDescent="0.25">
      <c r="C80" s="36"/>
    </row>
    <row r="81" spans="3:3" x14ac:dyDescent="0.25">
      <c r="C81" s="36"/>
    </row>
    <row r="82" spans="3:3" x14ac:dyDescent="0.25">
      <c r="C82" s="36"/>
    </row>
    <row r="83" spans="3:3" x14ac:dyDescent="0.25">
      <c r="C83" s="36"/>
    </row>
    <row r="84" spans="3:3" x14ac:dyDescent="0.25">
      <c r="C84" s="36"/>
    </row>
    <row r="85" spans="3:3" x14ac:dyDescent="0.25">
      <c r="C85" s="36"/>
    </row>
    <row r="86" spans="3:3" x14ac:dyDescent="0.25">
      <c r="C86" s="36"/>
    </row>
    <row r="87" spans="3:3" x14ac:dyDescent="0.25">
      <c r="C87" s="36"/>
    </row>
    <row r="88" spans="3:3" x14ac:dyDescent="0.25">
      <c r="C88" s="36"/>
    </row>
    <row r="89" spans="3:3" x14ac:dyDescent="0.25">
      <c r="C89" s="36"/>
    </row>
    <row r="90" spans="3:3" x14ac:dyDescent="0.25">
      <c r="C90" s="36"/>
    </row>
    <row r="91" spans="3:3" x14ac:dyDescent="0.25">
      <c r="C91" s="36"/>
    </row>
    <row r="92" spans="3:3" x14ac:dyDescent="0.25">
      <c r="C92" s="36"/>
    </row>
    <row r="93" spans="3:3" x14ac:dyDescent="0.25">
      <c r="C93" s="36"/>
    </row>
    <row r="94" spans="3:3" x14ac:dyDescent="0.25">
      <c r="C94" s="36"/>
    </row>
  </sheetData>
  <mergeCells count="5">
    <mergeCell ref="A7:A9"/>
    <mergeCell ref="A11:A14"/>
    <mergeCell ref="A15:A16"/>
    <mergeCell ref="A19:A20"/>
    <mergeCell ref="A21:A22"/>
  </mergeCells>
  <hyperlinks>
    <hyperlink ref="D5" r:id="rId1" xr:uid="{28B5CEAD-5D29-48F8-B8AB-B1A8CECF556E}"/>
    <hyperlink ref="C5" r:id="rId2" xr:uid="{0B3727C2-3225-4E76-8483-7EF10D49476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38F5-850D-4134-AEB4-3EB80AF328D6}">
  <sheetPr>
    <tabColor theme="9" tint="0.59999389629810485"/>
  </sheetPr>
  <dimension ref="A1:D46"/>
  <sheetViews>
    <sheetView showGridLines="0" topLeftCell="B2" workbookViewId="0">
      <selection activeCell="D3" sqref="D3"/>
    </sheetView>
  </sheetViews>
  <sheetFormatPr defaultRowHeight="15" x14ac:dyDescent="0.25"/>
  <cols>
    <col min="1" max="1" width="22.5703125" customWidth="1"/>
    <col min="2" max="2" width="35.42578125" customWidth="1"/>
    <col min="3" max="3" width="55.140625" customWidth="1"/>
    <col min="4" max="4" width="66.7109375" customWidth="1"/>
  </cols>
  <sheetData>
    <row r="1" spans="1:4" x14ac:dyDescent="0.25">
      <c r="A1" s="37" t="s">
        <v>519</v>
      </c>
      <c r="B1" s="70" t="s">
        <v>520</v>
      </c>
      <c r="C1" s="70"/>
      <c r="D1" s="84" t="s">
        <v>521</v>
      </c>
    </row>
    <row r="2" spans="1:4" x14ac:dyDescent="0.25">
      <c r="A2" s="38"/>
      <c r="B2" s="38"/>
      <c r="C2" s="38"/>
      <c r="D2" s="39"/>
    </row>
    <row r="3" spans="1:4" ht="47.25" x14ac:dyDescent="0.25">
      <c r="A3" s="40" t="s">
        <v>279</v>
      </c>
      <c r="B3" s="88" t="s">
        <v>732</v>
      </c>
      <c r="C3" s="11" t="s">
        <v>593</v>
      </c>
      <c r="D3" s="88" t="s">
        <v>734</v>
      </c>
    </row>
    <row r="4" spans="1:4" ht="16.5" customHeight="1" x14ac:dyDescent="0.25">
      <c r="A4" s="38"/>
      <c r="B4" s="38"/>
      <c r="C4" s="38"/>
      <c r="D4" s="39"/>
    </row>
    <row r="5" spans="1:4" ht="16.5" customHeight="1" x14ac:dyDescent="0.25">
      <c r="A5" s="37" t="s">
        <v>522</v>
      </c>
      <c r="B5" s="70" t="s">
        <v>523</v>
      </c>
      <c r="C5" s="70" t="s">
        <v>325</v>
      </c>
      <c r="D5" s="70" t="s">
        <v>281</v>
      </c>
    </row>
    <row r="6" spans="1:4" ht="15.75" x14ac:dyDescent="0.25">
      <c r="A6" s="150" t="s">
        <v>524</v>
      </c>
      <c r="B6" s="153" t="s">
        <v>525</v>
      </c>
      <c r="C6" s="41" t="s">
        <v>526</v>
      </c>
      <c r="D6" s="11" t="s">
        <v>356</v>
      </c>
    </row>
    <row r="7" spans="1:4" ht="15.75" x14ac:dyDescent="0.25">
      <c r="A7" s="151"/>
      <c r="B7" s="154"/>
      <c r="C7" s="41" t="s">
        <v>527</v>
      </c>
      <c r="D7" s="11" t="s">
        <v>356</v>
      </c>
    </row>
    <row r="8" spans="1:4" ht="15.75" x14ac:dyDescent="0.25">
      <c r="A8" s="151"/>
      <c r="B8" s="153" t="s">
        <v>528</v>
      </c>
      <c r="C8" s="41" t="s">
        <v>529</v>
      </c>
      <c r="D8" s="11" t="s">
        <v>356</v>
      </c>
    </row>
    <row r="9" spans="1:4" x14ac:dyDescent="0.25">
      <c r="A9" s="151"/>
      <c r="B9" s="155"/>
      <c r="C9" s="41" t="s">
        <v>530</v>
      </c>
      <c r="D9" s="27" t="s">
        <v>531</v>
      </c>
    </row>
    <row r="10" spans="1:4" ht="15.75" x14ac:dyDescent="0.25">
      <c r="A10" s="152"/>
      <c r="B10" s="154"/>
      <c r="C10" s="41" t="s">
        <v>532</v>
      </c>
      <c r="D10" s="11" t="s">
        <v>533</v>
      </c>
    </row>
    <row r="11" spans="1:4" ht="15.75" x14ac:dyDescent="0.25">
      <c r="A11" s="150" t="s">
        <v>534</v>
      </c>
      <c r="B11" s="153" t="s">
        <v>535</v>
      </c>
      <c r="C11" s="41" t="s">
        <v>536</v>
      </c>
      <c r="D11" s="24" t="s">
        <v>374</v>
      </c>
    </row>
    <row r="12" spans="1:4" ht="15.75" x14ac:dyDescent="0.25">
      <c r="A12" s="151"/>
      <c r="B12" s="154"/>
      <c r="C12" s="41" t="s">
        <v>537</v>
      </c>
      <c r="D12" s="11" t="s">
        <v>632</v>
      </c>
    </row>
    <row r="13" spans="1:4" ht="15.75" x14ac:dyDescent="0.25">
      <c r="A13" s="151"/>
      <c r="B13" s="41" t="s">
        <v>538</v>
      </c>
      <c r="C13" s="41" t="s">
        <v>539</v>
      </c>
      <c r="D13" s="11" t="s">
        <v>624</v>
      </c>
    </row>
    <row r="14" spans="1:4" ht="15.75" x14ac:dyDescent="0.25">
      <c r="A14" s="151"/>
      <c r="B14" s="153" t="s">
        <v>540</v>
      </c>
      <c r="C14" s="41" t="s">
        <v>541</v>
      </c>
      <c r="D14" s="19" t="s">
        <v>380</v>
      </c>
    </row>
    <row r="15" spans="1:4" ht="15.75" x14ac:dyDescent="0.25">
      <c r="A15" s="151"/>
      <c r="B15" s="154"/>
      <c r="C15" s="41" t="s">
        <v>542</v>
      </c>
      <c r="D15" s="19" t="s">
        <v>380</v>
      </c>
    </row>
    <row r="16" spans="1:4" ht="15.75" x14ac:dyDescent="0.25">
      <c r="A16" s="151"/>
      <c r="B16" s="41" t="s">
        <v>543</v>
      </c>
      <c r="C16" s="41" t="s">
        <v>544</v>
      </c>
      <c r="D16" s="19" t="s">
        <v>380</v>
      </c>
    </row>
    <row r="17" spans="1:4" ht="15.75" x14ac:dyDescent="0.25">
      <c r="A17" s="152"/>
      <c r="B17" s="41" t="s">
        <v>136</v>
      </c>
      <c r="C17" s="41" t="s">
        <v>545</v>
      </c>
      <c r="D17" s="19" t="s">
        <v>380</v>
      </c>
    </row>
    <row r="18" spans="1:4" ht="15.75" x14ac:dyDescent="0.25">
      <c r="A18" s="150" t="s">
        <v>546</v>
      </c>
      <c r="B18" s="153" t="s">
        <v>213</v>
      </c>
      <c r="C18" s="41" t="s">
        <v>547</v>
      </c>
      <c r="D18" s="19" t="s">
        <v>380</v>
      </c>
    </row>
    <row r="19" spans="1:4" ht="15.75" x14ac:dyDescent="0.25">
      <c r="A19" s="151"/>
      <c r="B19" s="154"/>
      <c r="C19" s="41" t="s">
        <v>548</v>
      </c>
      <c r="D19" s="19" t="s">
        <v>380</v>
      </c>
    </row>
    <row r="20" spans="1:4" ht="15.75" x14ac:dyDescent="0.25">
      <c r="A20" s="151"/>
      <c r="B20" s="153" t="s">
        <v>392</v>
      </c>
      <c r="C20" s="41" t="s">
        <v>549</v>
      </c>
      <c r="D20" s="11" t="s">
        <v>611</v>
      </c>
    </row>
    <row r="21" spans="1:4" ht="30" x14ac:dyDescent="0.25">
      <c r="A21" s="151"/>
      <c r="B21" s="154"/>
      <c r="C21" s="41" t="s">
        <v>550</v>
      </c>
      <c r="D21" s="12" t="s">
        <v>551</v>
      </c>
    </row>
    <row r="22" spans="1:4" ht="15.75" x14ac:dyDescent="0.25">
      <c r="A22" s="151"/>
      <c r="B22" s="41" t="s">
        <v>552</v>
      </c>
      <c r="C22" s="41" t="s">
        <v>553</v>
      </c>
      <c r="D22" s="19" t="s">
        <v>380</v>
      </c>
    </row>
    <row r="23" spans="1:4" ht="15.75" x14ac:dyDescent="0.25">
      <c r="A23" s="151"/>
      <c r="B23" s="41" t="s">
        <v>407</v>
      </c>
      <c r="C23" s="41" t="s">
        <v>554</v>
      </c>
      <c r="D23" s="19" t="s">
        <v>380</v>
      </c>
    </row>
    <row r="24" spans="1:4" ht="15.75" x14ac:dyDescent="0.25">
      <c r="A24" s="152"/>
      <c r="B24" s="41" t="s">
        <v>555</v>
      </c>
      <c r="C24" s="41" t="s">
        <v>556</v>
      </c>
      <c r="D24" s="19" t="s">
        <v>380</v>
      </c>
    </row>
    <row r="25" spans="1:4" ht="15.75" x14ac:dyDescent="0.25">
      <c r="A25" s="150" t="s">
        <v>557</v>
      </c>
      <c r="B25" s="153" t="s">
        <v>558</v>
      </c>
      <c r="C25" s="41" t="s">
        <v>559</v>
      </c>
      <c r="D25" s="11" t="s">
        <v>602</v>
      </c>
    </row>
    <row r="26" spans="1:4" ht="15.75" x14ac:dyDescent="0.25">
      <c r="A26" s="151"/>
      <c r="B26" s="155"/>
      <c r="C26" s="41" t="s">
        <v>560</v>
      </c>
      <c r="D26" s="11" t="s">
        <v>581</v>
      </c>
    </row>
    <row r="27" spans="1:4" ht="15.75" x14ac:dyDescent="0.25">
      <c r="A27" s="151"/>
      <c r="B27" s="155"/>
      <c r="C27" s="41" t="s">
        <v>561</v>
      </c>
      <c r="D27" s="19" t="s">
        <v>351</v>
      </c>
    </row>
    <row r="28" spans="1:4" ht="15.75" x14ac:dyDescent="0.25">
      <c r="A28" s="151"/>
      <c r="B28" s="154"/>
      <c r="C28" s="41" t="s">
        <v>562</v>
      </c>
      <c r="D28" s="11" t="s">
        <v>563</v>
      </c>
    </row>
    <row r="29" spans="1:4" ht="30" x14ac:dyDescent="0.25">
      <c r="A29" s="151"/>
      <c r="B29" s="41" t="s">
        <v>564</v>
      </c>
      <c r="C29" s="41" t="s">
        <v>565</v>
      </c>
      <c r="D29" s="11" t="s">
        <v>563</v>
      </c>
    </row>
    <row r="30" spans="1:4" ht="15.75" x14ac:dyDescent="0.25">
      <c r="A30" s="152"/>
      <c r="B30" s="41" t="s">
        <v>566</v>
      </c>
      <c r="C30" s="41" t="s">
        <v>567</v>
      </c>
      <c r="D30" s="11" t="s">
        <v>628</v>
      </c>
    </row>
    <row r="31" spans="1:4" ht="15.75" x14ac:dyDescent="0.25">
      <c r="A31" s="150" t="s">
        <v>568</v>
      </c>
      <c r="B31" s="153" t="s">
        <v>569</v>
      </c>
      <c r="C31" s="41" t="s">
        <v>570</v>
      </c>
      <c r="D31" s="11" t="s">
        <v>628</v>
      </c>
    </row>
    <row r="32" spans="1:4" ht="15.75" x14ac:dyDescent="0.25">
      <c r="A32" s="151"/>
      <c r="B32" s="155"/>
      <c r="C32" s="41" t="s">
        <v>571</v>
      </c>
      <c r="D32" s="11" t="s">
        <v>628</v>
      </c>
    </row>
    <row r="33" spans="1:4" ht="15.75" x14ac:dyDescent="0.25">
      <c r="A33" s="151"/>
      <c r="B33" s="154"/>
      <c r="C33" s="41" t="s">
        <v>572</v>
      </c>
      <c r="D33" s="11" t="s">
        <v>628</v>
      </c>
    </row>
    <row r="34" spans="1:4" ht="78.75" x14ac:dyDescent="0.25">
      <c r="A34" s="151"/>
      <c r="B34" s="156" t="s">
        <v>573</v>
      </c>
      <c r="C34" s="41" t="s">
        <v>574</v>
      </c>
      <c r="D34" s="11" t="s">
        <v>625</v>
      </c>
    </row>
    <row r="35" spans="1:4" ht="15.75" x14ac:dyDescent="0.25">
      <c r="A35" s="151"/>
      <c r="B35" s="157"/>
      <c r="C35" s="41" t="s">
        <v>575</v>
      </c>
      <c r="D35" s="19" t="s">
        <v>363</v>
      </c>
    </row>
    <row r="36" spans="1:4" ht="15.75" x14ac:dyDescent="0.25">
      <c r="A36" s="151"/>
      <c r="B36" s="157"/>
      <c r="C36" s="41" t="s">
        <v>576</v>
      </c>
      <c r="D36" s="11" t="s">
        <v>626</v>
      </c>
    </row>
    <row r="37" spans="1:4" ht="15.75" x14ac:dyDescent="0.25">
      <c r="A37" s="151"/>
      <c r="B37" s="157"/>
      <c r="C37" s="41" t="s">
        <v>577</v>
      </c>
      <c r="D37" s="11" t="s">
        <v>614</v>
      </c>
    </row>
    <row r="38" spans="1:4" ht="30" x14ac:dyDescent="0.25">
      <c r="A38" s="151"/>
      <c r="B38" s="158"/>
      <c r="C38" s="41" t="s">
        <v>578</v>
      </c>
      <c r="D38" s="11" t="s">
        <v>627</v>
      </c>
    </row>
    <row r="39" spans="1:4" ht="15.75" x14ac:dyDescent="0.25">
      <c r="A39" s="151"/>
      <c r="B39" s="156" t="s">
        <v>579</v>
      </c>
      <c r="C39" s="41" t="s">
        <v>580</v>
      </c>
      <c r="D39" s="11" t="s">
        <v>599</v>
      </c>
    </row>
    <row r="40" spans="1:4" ht="15.75" x14ac:dyDescent="0.25">
      <c r="A40" s="151"/>
      <c r="B40" s="157"/>
      <c r="C40" s="41" t="s">
        <v>582</v>
      </c>
      <c r="D40" s="11" t="s">
        <v>599</v>
      </c>
    </row>
    <row r="41" spans="1:4" ht="15.75" x14ac:dyDescent="0.25">
      <c r="A41" s="151"/>
      <c r="B41" s="157"/>
      <c r="C41" s="41" t="s">
        <v>583</v>
      </c>
      <c r="D41" s="11" t="s">
        <v>599</v>
      </c>
    </row>
    <row r="42" spans="1:4" ht="15.75" x14ac:dyDescent="0.25">
      <c r="A42" s="151"/>
      <c r="B42" s="157"/>
      <c r="C42" s="41" t="s">
        <v>584</v>
      </c>
      <c r="D42" s="11" t="s">
        <v>599</v>
      </c>
    </row>
    <row r="43" spans="1:4" ht="15.75" x14ac:dyDescent="0.25">
      <c r="A43" s="151"/>
      <c r="B43" s="158"/>
      <c r="C43" s="41" t="s">
        <v>585</v>
      </c>
      <c r="D43" s="11" t="s">
        <v>609</v>
      </c>
    </row>
    <row r="44" spans="1:4" ht="15.75" x14ac:dyDescent="0.25">
      <c r="A44" s="151"/>
      <c r="B44" s="156" t="s">
        <v>98</v>
      </c>
      <c r="C44" s="41" t="s">
        <v>586</v>
      </c>
      <c r="D44" s="11" t="s">
        <v>629</v>
      </c>
    </row>
    <row r="45" spans="1:4" ht="15.75" x14ac:dyDescent="0.25">
      <c r="A45" s="152"/>
      <c r="B45" s="158"/>
      <c r="C45" s="41" t="s">
        <v>587</v>
      </c>
      <c r="D45" s="11" t="s">
        <v>630</v>
      </c>
    </row>
    <row r="46" spans="1:4" ht="16.5" customHeight="1" x14ac:dyDescent="0.25">
      <c r="A46" s="42"/>
      <c r="B46" s="42"/>
      <c r="C46" s="42"/>
      <c r="D46" s="42"/>
    </row>
  </sheetData>
  <mergeCells count="16">
    <mergeCell ref="A18:A24"/>
    <mergeCell ref="B18:B19"/>
    <mergeCell ref="B20:B21"/>
    <mergeCell ref="A25:A30"/>
    <mergeCell ref="B25:B28"/>
    <mergeCell ref="A31:A45"/>
    <mergeCell ref="B31:B33"/>
    <mergeCell ref="B34:B38"/>
    <mergeCell ref="B39:B43"/>
    <mergeCell ref="B44:B45"/>
    <mergeCell ref="A6:A10"/>
    <mergeCell ref="B6:B7"/>
    <mergeCell ref="B8:B10"/>
    <mergeCell ref="A11:A17"/>
    <mergeCell ref="B11:B12"/>
    <mergeCell ref="B14:B15"/>
  </mergeCells>
  <phoneticPr fontId="36" type="noConversion"/>
  <hyperlinks>
    <hyperlink ref="D11" r:id="rId1" display="https://www.tullowoil.com/application/files/3516/4207/1175/Climate_Policy_JAN_2021.pdf" xr:uid="{DF4FBD7C-BEBD-4EEF-8821-7AEFEB3D2E02}"/>
    <hyperlink ref="B3" r:id="rId2" display="SR_x000a_2023 Sustainability Report (PDF)" xr:uid="{D0539660-D671-464C-A7B7-03A31420FE41}"/>
    <hyperlink ref="D3" r:id="rId3" xr:uid="{6709D222-3812-48C5-B920-2FAEB3F17F8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7C8F-3E36-43D8-A356-62BA9C224D87}">
  <sheetPr>
    <tabColor theme="9" tint="0.59999389629810485"/>
  </sheetPr>
  <dimension ref="A2:A25"/>
  <sheetViews>
    <sheetView workbookViewId="0">
      <selection activeCell="B32" sqref="B32"/>
    </sheetView>
  </sheetViews>
  <sheetFormatPr defaultRowHeight="15" x14ac:dyDescent="0.25"/>
  <cols>
    <col min="1" max="1" width="141.5703125" customWidth="1"/>
  </cols>
  <sheetData>
    <row r="2" spans="1:1" ht="28.5" x14ac:dyDescent="0.45">
      <c r="A2" s="85" t="s">
        <v>711</v>
      </c>
    </row>
    <row r="4" spans="1:1" ht="23.25" x14ac:dyDescent="0.35">
      <c r="A4" s="49"/>
    </row>
    <row r="5" spans="1:1" x14ac:dyDescent="0.25">
      <c r="A5" s="86" t="s">
        <v>696</v>
      </c>
    </row>
    <row r="6" spans="1:1" x14ac:dyDescent="0.25">
      <c r="A6" s="48" t="s">
        <v>697</v>
      </c>
    </row>
    <row r="7" spans="1:1" x14ac:dyDescent="0.25">
      <c r="A7" s="48" t="s">
        <v>698</v>
      </c>
    </row>
    <row r="8" spans="1:1" x14ac:dyDescent="0.25">
      <c r="A8" s="48"/>
    </row>
    <row r="9" spans="1:1" x14ac:dyDescent="0.25">
      <c r="A9" s="86" t="s">
        <v>699</v>
      </c>
    </row>
    <row r="10" spans="1:1" x14ac:dyDescent="0.25">
      <c r="A10" s="48" t="s">
        <v>700</v>
      </c>
    </row>
    <row r="11" spans="1:1" x14ac:dyDescent="0.25">
      <c r="A11" s="48" t="s">
        <v>701</v>
      </c>
    </row>
    <row r="12" spans="1:1" x14ac:dyDescent="0.25">
      <c r="A12" s="48" t="s">
        <v>702</v>
      </c>
    </row>
    <row r="13" spans="1:1" x14ac:dyDescent="0.25">
      <c r="A13" s="48"/>
    </row>
    <row r="14" spans="1:1" x14ac:dyDescent="0.25">
      <c r="A14" s="86" t="s">
        <v>703</v>
      </c>
    </row>
    <row r="15" spans="1:1" x14ac:dyDescent="0.25">
      <c r="A15" s="48" t="s">
        <v>704</v>
      </c>
    </row>
    <row r="16" spans="1:1" x14ac:dyDescent="0.25">
      <c r="A16" s="48" t="s">
        <v>705</v>
      </c>
    </row>
    <row r="17" spans="1:1" x14ac:dyDescent="0.25">
      <c r="A17" s="48" t="s">
        <v>706</v>
      </c>
    </row>
    <row r="18" spans="1:1" x14ac:dyDescent="0.25">
      <c r="A18" s="48"/>
    </row>
    <row r="19" spans="1:1" x14ac:dyDescent="0.25">
      <c r="A19" s="86" t="s">
        <v>707</v>
      </c>
    </row>
    <row r="20" spans="1:1" x14ac:dyDescent="0.25">
      <c r="A20" s="48" t="s">
        <v>708</v>
      </c>
    </row>
    <row r="21" spans="1:1" x14ac:dyDescent="0.25">
      <c r="A21" s="48" t="s">
        <v>709</v>
      </c>
    </row>
    <row r="22" spans="1:1" x14ac:dyDescent="0.25">
      <c r="A22" s="48" t="s">
        <v>710</v>
      </c>
    </row>
    <row r="25" spans="1:1" x14ac:dyDescent="0.25">
      <c r="A25" s="271" t="s">
        <v>713</v>
      </c>
    </row>
  </sheetData>
  <hyperlinks>
    <hyperlink ref="A25" r:id="rId1" xr:uid="{75CECD43-DE1E-45C5-8111-8AF729AAD8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1FEF-EE53-4394-9D2F-9F81E7DDB6E0}">
  <sheetPr>
    <tabColor theme="9" tint="0.59999389629810485"/>
  </sheetPr>
  <dimension ref="A2:A28"/>
  <sheetViews>
    <sheetView workbookViewId="0">
      <selection activeCell="D20" sqref="D20"/>
    </sheetView>
  </sheetViews>
  <sheetFormatPr defaultRowHeight="15" x14ac:dyDescent="0.25"/>
  <cols>
    <col min="1" max="1" width="164" customWidth="1"/>
  </cols>
  <sheetData>
    <row r="2" spans="1:1" ht="28.5" x14ac:dyDescent="0.45">
      <c r="A2" s="85" t="s">
        <v>712</v>
      </c>
    </row>
    <row r="4" spans="1:1" ht="23.25" x14ac:dyDescent="0.35">
      <c r="A4" s="49"/>
    </row>
    <row r="5" spans="1:1" x14ac:dyDescent="0.25">
      <c r="A5" s="86" t="s">
        <v>696</v>
      </c>
    </row>
    <row r="6" spans="1:1" x14ac:dyDescent="0.25">
      <c r="A6" s="50" t="s">
        <v>714</v>
      </c>
    </row>
    <row r="7" spans="1:1" x14ac:dyDescent="0.25">
      <c r="A7" s="50" t="s">
        <v>715</v>
      </c>
    </row>
    <row r="8" spans="1:1" ht="32.25" customHeight="1" x14ac:dyDescent="0.25">
      <c r="A8" s="51" t="s">
        <v>748</v>
      </c>
    </row>
    <row r="9" spans="1:1" x14ac:dyDescent="0.25">
      <c r="A9" s="48"/>
    </row>
    <row r="10" spans="1:1" x14ac:dyDescent="0.25">
      <c r="A10" s="86" t="s">
        <v>699</v>
      </c>
    </row>
    <row r="11" spans="1:1" x14ac:dyDescent="0.25">
      <c r="A11" s="50" t="s">
        <v>716</v>
      </c>
    </row>
    <row r="12" spans="1:1" ht="30" x14ac:dyDescent="0.25">
      <c r="A12" s="52" t="s">
        <v>749</v>
      </c>
    </row>
    <row r="13" spans="1:1" x14ac:dyDescent="0.25">
      <c r="A13" s="50" t="s">
        <v>717</v>
      </c>
    </row>
    <row r="14" spans="1:1" ht="30" x14ac:dyDescent="0.25">
      <c r="A14" s="52" t="s">
        <v>718</v>
      </c>
    </row>
    <row r="15" spans="1:1" x14ac:dyDescent="0.25">
      <c r="A15" s="48"/>
    </row>
    <row r="16" spans="1:1" x14ac:dyDescent="0.25">
      <c r="A16" s="86" t="s">
        <v>703</v>
      </c>
    </row>
    <row r="17" spans="1:1" x14ac:dyDescent="0.25">
      <c r="A17" s="50" t="s">
        <v>750</v>
      </c>
    </row>
    <row r="18" spans="1:1" ht="30" x14ac:dyDescent="0.25">
      <c r="A18" s="52" t="s">
        <v>751</v>
      </c>
    </row>
    <row r="19" spans="1:1" x14ac:dyDescent="0.25">
      <c r="A19" s="50" t="s">
        <v>719</v>
      </c>
    </row>
    <row r="20" spans="1:1" x14ac:dyDescent="0.25">
      <c r="A20" s="50" t="s">
        <v>720</v>
      </c>
    </row>
    <row r="21" spans="1:1" x14ac:dyDescent="0.25">
      <c r="A21" s="48"/>
    </row>
    <row r="22" spans="1:1" x14ac:dyDescent="0.25">
      <c r="A22" s="86" t="s">
        <v>707</v>
      </c>
    </row>
    <row r="23" spans="1:1" x14ac:dyDescent="0.25">
      <c r="A23" s="50" t="s">
        <v>723</v>
      </c>
    </row>
    <row r="24" spans="1:1" x14ac:dyDescent="0.25">
      <c r="A24" s="50" t="s">
        <v>721</v>
      </c>
    </row>
    <row r="25" spans="1:1" x14ac:dyDescent="0.25">
      <c r="A25" s="50" t="s">
        <v>722</v>
      </c>
    </row>
    <row r="28" spans="1:1" x14ac:dyDescent="0.25">
      <c r="A28" s="271" t="s">
        <v>747</v>
      </c>
    </row>
  </sheetData>
  <hyperlinks>
    <hyperlink ref="A28" r:id="rId1" display="For the above disclosures, please see our inagural TNFD Report" xr:uid="{F141B723-4919-40F7-9834-3781F70AE8F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384a13-330f-4750-ac69-b127fd47930a">
      <Terms xmlns="http://schemas.microsoft.com/office/infopath/2007/PartnerControls"/>
    </lcf76f155ced4ddcb4097134ff3c332f>
    <TaxCatchAll xmlns="267df685-1dec-4985-85bc-d1487574e9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31701F9541AA43A3DD9C9A3B4E72C3" ma:contentTypeVersion="13" ma:contentTypeDescription="Create a new document." ma:contentTypeScope="" ma:versionID="2c1e6e7712d3ea0408a71243748cf91e">
  <xsd:schema xmlns:xsd="http://www.w3.org/2001/XMLSchema" xmlns:xs="http://www.w3.org/2001/XMLSchema" xmlns:p="http://schemas.microsoft.com/office/2006/metadata/properties" xmlns:ns2="fe384a13-330f-4750-ac69-b127fd47930a" xmlns:ns3="267df685-1dec-4985-85bc-d1487574e9ee" targetNamespace="http://schemas.microsoft.com/office/2006/metadata/properties" ma:root="true" ma:fieldsID="ced1005f0cdaaaab44e125180491f4a5" ns2:_="" ns3:_="">
    <xsd:import namespace="fe384a13-330f-4750-ac69-b127fd47930a"/>
    <xsd:import namespace="267df685-1dec-4985-85bc-d1487574e9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4a13-330f-4750-ac69-b127fd479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5b2b2c-cc89-460a-9929-34cfef2fd2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7df685-1dec-4985-85bc-d1487574e9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358187-edcd-44d0-86de-a67892b96243}" ma:internalName="TaxCatchAll" ma:showField="CatchAllData" ma:web="267df685-1dec-4985-85bc-d1487574e9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7446E-278B-492F-9426-53E95E5C7096}">
  <ds:schemaRefs>
    <ds:schemaRef ds:uri="fe384a13-330f-4750-ac69-b127fd47930a"/>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267df685-1dec-4985-85bc-d1487574e9ee"/>
    <ds:schemaRef ds:uri="http://www.w3.org/XML/1998/namespace"/>
    <ds:schemaRef ds:uri="http://purl.org/dc/terms/"/>
  </ds:schemaRefs>
</ds:datastoreItem>
</file>

<file path=customXml/itemProps2.xml><?xml version="1.0" encoding="utf-8"?>
<ds:datastoreItem xmlns:ds="http://schemas.openxmlformats.org/officeDocument/2006/customXml" ds:itemID="{57B6D4DC-2FAC-4B08-AE11-7FC796FBD355}">
  <ds:schemaRefs>
    <ds:schemaRef ds:uri="http://schemas.microsoft.com/sharepoint/v3/contenttype/forms"/>
  </ds:schemaRefs>
</ds:datastoreItem>
</file>

<file path=customXml/itemProps3.xml><?xml version="1.0" encoding="utf-8"?>
<ds:datastoreItem xmlns:ds="http://schemas.openxmlformats.org/officeDocument/2006/customXml" ds:itemID="{464310CE-3B06-4222-A196-89F31F8CB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84a13-330f-4750-ac69-b127fd47930a"/>
    <ds:schemaRef ds:uri="267df685-1dec-4985-85bc-d1487574e9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Home</vt:lpstr>
      <vt:lpstr>2025 Sustainability Performance</vt:lpstr>
      <vt:lpstr>GRI Content Index</vt:lpstr>
      <vt:lpstr>SASB EMP</vt:lpstr>
      <vt:lpstr>IPIECA-API-IOGP</vt:lpstr>
      <vt:lpstr>TCFD</vt:lpstr>
      <vt:lpstr>TNFD</vt:lpstr>
      <vt:lpstr>'2025 Sustainability Performance'!Print_Titles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Meriska Singh</dc:creator>
  <cp:keywords/>
  <dc:description/>
  <cp:lastModifiedBy>Patience Dorgu</cp:lastModifiedBy>
  <cp:revision/>
  <dcterms:created xsi:type="dcterms:W3CDTF">2024-02-20T08:56:04Z</dcterms:created>
  <dcterms:modified xsi:type="dcterms:W3CDTF">2025-04-10T10:23:48Z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92a918-4731-4037-9dd6-53d43aa17903_Enabled">
    <vt:lpwstr>true</vt:lpwstr>
  </property>
  <property fmtid="{D5CDD505-2E9C-101B-9397-08002B2CF9AE}" pid="3" name="MSIP_Label_0f92a918-4731-4037-9dd6-53d43aa17903_SetDate">
    <vt:lpwstr>2024-05-30T15:07:03Z</vt:lpwstr>
  </property>
  <property fmtid="{D5CDD505-2E9C-101B-9397-08002B2CF9AE}" pid="4" name="MSIP_Label_0f92a918-4731-4037-9dd6-53d43aa17903_Method">
    <vt:lpwstr>Standard</vt:lpwstr>
  </property>
  <property fmtid="{D5CDD505-2E9C-101B-9397-08002B2CF9AE}" pid="5" name="MSIP_Label_0f92a918-4731-4037-9dd6-53d43aa17903_Name">
    <vt:lpwstr>0f92a918-4731-4037-9dd6-53d43aa17903</vt:lpwstr>
  </property>
  <property fmtid="{D5CDD505-2E9C-101B-9397-08002B2CF9AE}" pid="6" name="MSIP_Label_0f92a918-4731-4037-9dd6-53d43aa17903_SiteId">
    <vt:lpwstr>9d5a858e-e6c7-46a7-a63c-da2023c57cf8</vt:lpwstr>
  </property>
  <property fmtid="{D5CDD505-2E9C-101B-9397-08002B2CF9AE}" pid="7" name="MSIP_Label_0f92a918-4731-4037-9dd6-53d43aa17903_ActionId">
    <vt:lpwstr>8f5c7510-b8fd-49e0-8475-29eb37937344</vt:lpwstr>
  </property>
  <property fmtid="{D5CDD505-2E9C-101B-9397-08002B2CF9AE}" pid="8" name="MSIP_Label_0f92a918-4731-4037-9dd6-53d43aa17903_ContentBits">
    <vt:lpwstr>0</vt:lpwstr>
  </property>
  <property fmtid="{D5CDD505-2E9C-101B-9397-08002B2CF9AE}" pid="9" name="ContentTypeId">
    <vt:lpwstr>0x0101008731701F9541AA43A3DD9C9A3B4E72C3</vt:lpwstr>
  </property>
</Properties>
</file>